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55" yWindow="150" windowWidth="15960" windowHeight="11640" activeTab="0"/>
  </bookViews>
  <sheets>
    <sheet name="Форма" sheetId="1" r:id="rId1"/>
  </sheets>
  <definedNames>
    <definedName name="_xlnm.Print_Titles" localSheetId="0">'Форма'!$3:$4</definedName>
  </definedNames>
  <calcPr fullCalcOnLoad="1"/>
</workbook>
</file>

<file path=xl/sharedStrings.xml><?xml version="1.0" encoding="utf-8"?>
<sst xmlns="http://schemas.openxmlformats.org/spreadsheetml/2006/main" count="126" uniqueCount="124">
  <si>
    <t>Налог на доходы физических лиц</t>
  </si>
  <si>
    <t>ИТОГО ДОХОДОВ</t>
  </si>
  <si>
    <t>ИТОГО РАСХОДОВ</t>
  </si>
  <si>
    <t>Профицит (+)/дефицит (-)</t>
  </si>
  <si>
    <t>Источники финансирования дефицита бюджета</t>
  </si>
  <si>
    <t>Безвозмездные перечисления от иных организаций</t>
  </si>
  <si>
    <t>Субсидии</t>
  </si>
  <si>
    <t>Субвенции</t>
  </si>
  <si>
    <t>Иные межбюджетные трансферты</t>
  </si>
  <si>
    <t>Налоговые и неналоговые доходы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</si>
  <si>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</si>
  <si>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</si>
  <si>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</si>
  <si>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</si>
  <si>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</si>
  <si>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</si>
  <si>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Национальная оборона</t>
  </si>
  <si>
    <t>Обслуживание государственного и муниципального долга</t>
  </si>
  <si>
    <t>Доходы бюджетов от возврата бюджетами  и организациями остатков субсидий, субвенций и иных</t>
  </si>
  <si>
    <t>Возврат остатков субсидий, субвенций и иных МБТ, имеющих целевое назначение, прошлых лет</t>
  </si>
  <si>
    <t>рублей</t>
  </si>
  <si>
    <t>Дотации</t>
  </si>
  <si>
    <t>Безвозмездные поступления</t>
  </si>
  <si>
    <t>Общегосударственные вопросы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</si>
  <si>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</si>
  <si>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</si>
  <si>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</si>
  <si>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</si>
  <si>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</si>
  <si>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</si>
  <si>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</si>
  <si>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</si>
  <si>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</si>
  <si>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</si>
  <si>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</si>
  <si>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</si>
  <si>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</si>
  <si>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</si>
  <si>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</si>
  <si>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</si>
  <si>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</si>
  <si>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 и спорт</t>
  </si>
  <si>
    <t xml:space="preserve">Физическая культура 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</si>
  <si>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</si>
  <si>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</si>
  <si>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Иные дотации</t>
  </si>
  <si>
    <t>Обеспечение проведения выборов и референдумов</t>
  </si>
  <si>
    <t>Общеэкономические вопросы</t>
  </si>
  <si>
    <t xml:space="preserve">Молодежная политика </t>
  </si>
  <si>
    <t>Дополнительное образование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</si>
  <si>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</si>
  <si>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</si>
  <si>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</si>
  <si>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Изменение остатков средств бюджетов</t>
  </si>
  <si>
    <t>Акцизы</t>
  </si>
  <si>
    <t>НАЛОГИ НА СОВОКУПНЫЙ ДОХОД</t>
  </si>
  <si>
    <t>Налог, взимаемый в связи с применением УСН</t>
  </si>
  <si>
    <t xml:space="preserve">Единый налог на вмененный доход </t>
  </si>
  <si>
    <t>Единый сельскохозяйственный налог</t>
  </si>
  <si>
    <t>Патент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</si>
  <si>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</si>
  <si>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</si>
  <si>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</si>
  <si>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ГОС-ВА</t>
  </si>
  <si>
    <t>ШТРАФЫ, САНКЦИИ, ВОЗМЕЩЕНИЕ УЩЕРБА</t>
  </si>
  <si>
    <t>Транспорт</t>
  </si>
  <si>
    <t>ПРОЧИЕ НЕНАЛОГОВЫЕ ДОХОДЫ</t>
  </si>
  <si>
    <t>Прочие межбюджетные трансферты общего характера</t>
  </si>
  <si>
    <t>ЗАДОЛЖЕННОСТЬ И ПЕРЕРАСЧЕТЫ ПО ОТМЕНЕННЫМ НАЛОГАМ, СБОРАМ И ИНЫМ ОБЯЗАТЕЛЬНЫМ ПЛАТЕЖАМ</t>
  </si>
  <si>
    <t>% роста "+", снижения "-"</t>
  </si>
  <si>
    <t>Причины роста/снижения</t>
  </si>
  <si>
    <t xml:space="preserve">согласно прогнозному плану приватизациии имущества </t>
  </si>
  <si>
    <t xml:space="preserve">возврат кредитов в соотвествии с графиком погашения </t>
  </si>
  <si>
    <t>Функционирование 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</si>
  <si>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</si>
  <si>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  и (финансово-бюджетного) надзора</t>
  </si>
  <si>
    <t>Межбюджетные трансферты общего характера бюджетам  муниципальных образований</t>
  </si>
  <si>
    <t>Дотации на выравнивание бюджетной обеспеченности  муниципальных образований</t>
  </si>
  <si>
    <t xml:space="preserve">ДОХОДЫ ОТ ПРОДАЖИ </t>
  </si>
  <si>
    <t>Функционирование высшего должностного лица субъекта Российской Федерации 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</si>
  <si>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</si>
  <si>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</si>
  <si>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</si>
  <si>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увеличена субвенция по твердому топливу</t>
  </si>
  <si>
    <t>прекращение деятельности по ЕНВД с 01.01.2021</t>
  </si>
  <si>
    <t>увеличение количества дел, рассматриваемых в судах общей юрисдикции, мировыми судьями (за исключением Верх.суда РФ)</t>
  </si>
  <si>
    <t>учтен в соответствии с прогнозом, представленным главным администратором - Межрегиональным управлением Росприроднадзора по РК</t>
  </si>
  <si>
    <t>уменьшение субсидии по программе "переселение"</t>
  </si>
  <si>
    <t>в связи с ростом уплаченных и заявленных страховых взносов, уменьшающих исчисленную сумму ПСН</t>
  </si>
  <si>
    <t>запланированы по данным главного администратора доходов в соответствии с заключенными договорами</t>
  </si>
  <si>
    <t>уменьшение субвенции по поддержке работников соц.сферы на оплату комм.услуг</t>
  </si>
  <si>
    <t xml:space="preserve">Сведения по доходам и расходам на 2024 год в сравнении с первоначальным бюджетом 2023 годом </t>
  </si>
  <si>
    <t>рост доходов сельхозтоваропроизводителей</t>
  </si>
  <si>
    <t>учтен в соответствии с прогнозом, представленным главным администратором - УФНС РК</t>
  </si>
  <si>
    <t>изменение кадастровой стоимости земельных участков, в результате чего уменьшилась арендная плата</t>
  </si>
  <si>
    <t>сформирован с учетом МБТ из РБ согласну закону РК о республиканском бюджете на 2024-2026 г.г.</t>
  </si>
  <si>
    <t>снижение по субсидиям на обеспечение мероприятий по переселению граждан из аварийного жилфонда,на реализацию мероприятий по модернизации школьных систем образования (укрепление МТБ и создание безопасных условий)</t>
  </si>
  <si>
    <t>Первоначальный бюджет 2023 год</t>
  </si>
  <si>
    <t>Проект 2024 год</t>
  </si>
  <si>
    <t>Спорт высших достижений</t>
  </si>
  <si>
    <t>Рост "+", снижение "-"  2024 г.  к первоначальному бюджету 2023 г.</t>
  </si>
  <si>
    <t>Рост поступлений налога связано с увеличением МРОТ с 01.01.2024г. на 18%, индексация з/пл федеральных госорганов с 01.10.23, госслужащих РК с 01.11.23 на 5,5%, денежного довольствия военных на 10,5% с 01.10.23,индексация окладов ОМСУ с 01 ноября 2023г. на 5,5%</t>
  </si>
  <si>
    <t>пролангация пониженных налоговых ставок в 2 раза до 01.01.2026г.,внесение изменений в Закон РК 88-РЗ в части установления нормативов отчисления в местный бюджет с 01.01.2023 года - 100%</t>
  </si>
  <si>
    <t xml:space="preserve">запланированы по данным главных администраторов дохода </t>
  </si>
  <si>
    <t xml:space="preserve">Увеличен госстандарт, увеличена субвенция на предоставление жилых помещений детям-сиротам </t>
  </si>
  <si>
    <t>согласно методике расчета объема иных МБТ, не предоставлены МБТ по классному руководсту</t>
  </si>
  <si>
    <t>В 2023 году зарезервированы средства РК - Субсидия на оплату муниципальными учреждениями расходов за энергетические ресурсы</t>
  </si>
  <si>
    <t>Увеличены расходы на допоборудование по содержанию уличного видеонаблюдения" Безопасный город"</t>
  </si>
  <si>
    <t>Увеличены расходы на установку громкоговорящего оборудования системы оповещения населения</t>
  </si>
  <si>
    <t>Запланированы расходы на текущий ремонт помещения для хранения, восполнения резервов материальных ресурсов в целях гражданской обороны</t>
  </si>
  <si>
    <t>Запланированны средства для участия в мероприятиях по реализации народных проектов</t>
  </si>
  <si>
    <t>Уведичение доходов по акцизам</t>
  </si>
  <si>
    <t>в 2023 г. запланированы расходы на строительство водопровода в п.Визябож</t>
  </si>
  <si>
    <t>Увеличены расходв на ликвидацию несанкционированных свалок, а так же на осуществление гос.полномочияРК по организации на территории МО мероприятий при осуществлении деятельности по обращению с животными без владельцев</t>
  </si>
  <si>
    <t>Уменьшина субсидия на реализацию мероприятий по модернизации школьных систем образования, не доведена из бюджета РК субсидия на организацию бесплатного горячего питания обучающихся, получающих начальное общее образование в муниципальных ОО, ИМБТ на ежемесячное денежное вознаграждение за классное руководство педагогическим работникам муниципальных ОО</t>
  </si>
  <si>
    <t>Учреждения ДО спорта с КФСР 0703 перешли на 1103</t>
  </si>
  <si>
    <t>Увеличены расходы на трудоустройство подростков в каникулярный период, оздоровительная кампания</t>
  </si>
  <si>
    <t>Запланирована субсидия на строительство и реконструкцию объектов муниципальной собственности в сфере культуры</t>
  </si>
  <si>
    <t xml:space="preserve">индексация з/п мун.служащих </t>
  </si>
  <si>
    <t>индексация: з/п, коммунальных услуг</t>
  </si>
  <si>
    <t>индексация з/п , увеличение МРОТ</t>
  </si>
  <si>
    <t xml:space="preserve">Увеличена субвенция по детям -сиротам </t>
  </si>
  <si>
    <t>индексация з/п, увеличение МРОТ</t>
  </si>
  <si>
    <t xml:space="preserve">индексация з/п, увеличение МРОТ, вввод нового объекта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</si>
</sst>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[$-FC19]d\ mmmm\ yyyy\ &quot;г.&quot;"/>
    <numFmt numFmtId="176" formatCode="0.0%"/>
    <numFmt numFmtId="177" formatCode="#,##0.00_ ;\-#,##0.00\ "/>
    <numFmt numFmtId="178" formatCode="#,##0.000_ ;\-#,##0.000\ "/>
    <numFmt numFmtId="179" formatCode="#,##0.0_ ;\-#,##0.0\ 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"/>
    <numFmt numFmtId="187" formatCode="0.000"/>
    <numFmt numFmtId="188" formatCode="_-* #,##0.0_р_._-;\-* #,##0.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sz val="8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" fontId="29" fillId="0" borderId="1">
      <alignment horizontal="right"/>
      <protection/>
    </xf>
    <xf numFmtId="4" fontId="29" fillId="0" borderId="1">
      <alignment horizontal="right"/>
      <protection/>
    </xf>
    <xf numFmtId="4" fontId="29" fillId="0" borderId="1">
      <alignment horizontal="right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vertical="center" wrapText="1"/>
    </xf>
    <xf numFmtId="3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177" fontId="4" fillId="33" borderId="11" xfId="76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49" fontId="3" fillId="32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49" fontId="45" fillId="32" borderId="11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top" wrapText="1"/>
    </xf>
    <xf numFmtId="4" fontId="46" fillId="33" borderId="1" xfId="33" applyNumberFormat="1" applyFont="1" applyFill="1" applyAlignment="1" applyProtection="1">
      <alignment horizontal="right" vertical="center"/>
      <protection locked="0"/>
    </xf>
    <xf numFmtId="177" fontId="46" fillId="33" borderId="1" xfId="76" applyNumberFormat="1" applyFont="1" applyFill="1" applyBorder="1" applyAlignment="1" applyProtection="1">
      <alignment horizontal="right" vertical="center"/>
      <protection locked="0"/>
    </xf>
    <xf numFmtId="179" fontId="46" fillId="33" borderId="1" xfId="76" applyNumberFormat="1" applyFont="1" applyFill="1" applyBorder="1" applyAlignment="1" applyProtection="1">
      <alignment horizontal="right" vertical="center"/>
      <protection locked="0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center" wrapText="1"/>
    </xf>
    <xf numFmtId="49" fontId="46" fillId="0" borderId="11" xfId="0" applyNumberFormat="1" applyFont="1" applyFill="1" applyBorder="1" applyAlignment="1">
      <alignment vertical="center" wrapText="1"/>
    </xf>
    <xf numFmtId="3" fontId="46" fillId="33" borderId="11" xfId="76" applyNumberFormat="1" applyFont="1" applyFill="1" applyBorder="1" applyAlignment="1" applyProtection="1">
      <alignment horizontal="right" vertical="center"/>
      <protection locked="0"/>
    </xf>
    <xf numFmtId="49" fontId="46" fillId="0" borderId="12" xfId="0" applyNumberFormat="1" applyFont="1" applyFill="1" applyBorder="1" applyAlignment="1">
      <alignment vertical="center" wrapText="1"/>
    </xf>
    <xf numFmtId="49" fontId="45" fillId="32" borderId="13" xfId="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" fontId="45" fillId="32" borderId="11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1" xfId="0" applyNumberFormat="1" applyFont="1" applyFill="1" applyBorder="1" applyAlignment="1">
      <alignment vertical="center" wrapText="1"/>
    </xf>
    <xf numFmtId="3" fontId="46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7" fillId="32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32" borderId="11" xfId="76" applyNumberFormat="1" applyFont="1" applyFill="1" applyBorder="1" applyAlignment="1" applyProtection="1">
      <alignment horizontal="right" vertical="center" wrapText="1"/>
      <protection locked="0"/>
    </xf>
    <xf numFmtId="4" fontId="3" fillId="33" borderId="1" xfId="35" applyNumberFormat="1" applyFont="1" applyFill="1" applyAlignment="1" applyProtection="1">
      <alignment horizontal="right" vertical="center"/>
      <protection locked="0"/>
    </xf>
    <xf numFmtId="4" fontId="4" fillId="33" borderId="1" xfId="33" applyNumberFormat="1" applyFont="1" applyFill="1" applyAlignment="1" applyProtection="1">
      <alignment horizontal="right" vertical="center"/>
      <protection locked="0"/>
    </xf>
    <xf numFmtId="4" fontId="3" fillId="33" borderId="1" xfId="33" applyNumberFormat="1" applyFont="1" applyFill="1" applyAlignment="1" applyProtection="1">
      <alignment horizontal="right" vertical="center"/>
      <protection locked="0"/>
    </xf>
    <xf numFmtId="177" fontId="3" fillId="32" borderId="1" xfId="76" applyNumberFormat="1" applyFont="1" applyFill="1" applyBorder="1" applyAlignment="1" applyProtection="1">
      <alignment horizontal="right" vertical="center"/>
      <protection locked="0"/>
    </xf>
    <xf numFmtId="179" fontId="3" fillId="32" borderId="1" xfId="76" applyNumberFormat="1" applyFont="1" applyFill="1" applyBorder="1" applyAlignment="1" applyProtection="1">
      <alignment horizontal="right" vertical="center"/>
      <protection locked="0"/>
    </xf>
    <xf numFmtId="177" fontId="3" fillId="33" borderId="1" xfId="76" applyNumberFormat="1" applyFont="1" applyFill="1" applyBorder="1" applyAlignment="1" applyProtection="1">
      <alignment horizontal="right" vertical="center"/>
      <protection locked="0"/>
    </xf>
    <xf numFmtId="179" fontId="3" fillId="33" borderId="1" xfId="76" applyNumberFormat="1" applyFont="1" applyFill="1" applyBorder="1" applyAlignment="1" applyProtection="1">
      <alignment horizontal="right" vertical="center"/>
      <protection locked="0"/>
    </xf>
    <xf numFmtId="177" fontId="4" fillId="33" borderId="1" xfId="76" applyNumberFormat="1" applyFont="1" applyFill="1" applyBorder="1" applyAlignment="1" applyProtection="1">
      <alignment horizontal="right" vertical="center"/>
      <protection locked="0"/>
    </xf>
    <xf numFmtId="179" fontId="4" fillId="33" borderId="1" xfId="76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" fontId="3" fillId="32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180" fontId="3" fillId="32" borderId="1" xfId="76" applyNumberFormat="1" applyFont="1" applyFill="1" applyBorder="1" applyAlignment="1" applyProtection="1">
      <alignment horizontal="right" vertical="center"/>
      <protection locked="0"/>
    </xf>
    <xf numFmtId="180" fontId="3" fillId="33" borderId="1" xfId="76" applyNumberFormat="1" applyFont="1" applyFill="1" applyBorder="1" applyAlignment="1" applyProtection="1">
      <alignment horizontal="right" vertical="center"/>
      <protection locked="0"/>
    </xf>
    <xf numFmtId="177" fontId="3" fillId="33" borderId="1" xfId="76" applyNumberFormat="1" applyFont="1" applyFill="1" applyBorder="1" applyAlignment="1" applyProtection="1">
      <alignment vertical="center"/>
      <protection locked="0"/>
    </xf>
    <xf numFmtId="177" fontId="4" fillId="33" borderId="1" xfId="76" applyNumberFormat="1" applyFont="1" applyFill="1" applyBorder="1" applyAlignment="1" applyProtection="1">
      <alignment vertical="center"/>
      <protection locked="0"/>
    </xf>
    <xf numFmtId="180" fontId="4" fillId="33" borderId="1" xfId="76" applyNumberFormat="1" applyFont="1" applyFill="1" applyBorder="1" applyAlignment="1" applyProtection="1">
      <alignment horizontal="right" vertical="center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60 2" xfId="34"/>
    <cellStyle name="xl60 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4" xfId="58"/>
    <cellStyle name="Обычный 16" xfId="59"/>
    <cellStyle name="Обычный 17" xfId="60"/>
    <cellStyle name="Обычный 18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2" sqref="A72"/>
    </sheetView>
  </sheetViews>
  <sheetFormatPr defaultColWidth="10.625" defaultRowHeight="12.75"/>
  <cols>
    <col min="1" max="1" width="62.75390625" style="10" customWidth="1"/>
    <col min="2" max="2" width="19.25390625" style="13" customWidth="1"/>
    <col min="3" max="3" width="20.125" style="13" customWidth="1"/>
    <col min="4" max="4" width="19.875" style="13" customWidth="1"/>
    <col min="5" max="5" width="13.375" style="19" customWidth="1"/>
    <col min="6" max="6" width="64.125" style="10" customWidth="1"/>
    <col min="7" max="16384" width="10.625" style="12" customWidth="1"/>
  </cols>
  <sheetData>
    <row r="1" spans="1:6" ht="22.5" customHeight="1">
      <c r="A1" s="70" t="s">
        <v>91</v>
      </c>
      <c r="B1" s="70"/>
      <c r="C1" s="70"/>
      <c r="D1" s="70"/>
      <c r="E1" s="70"/>
      <c r="F1" s="70"/>
    </row>
    <row r="2" spans="1:6" ht="15.75">
      <c r="A2" s="9"/>
      <c r="B2" s="9"/>
      <c r="C2" s="9"/>
      <c r="D2" s="9"/>
      <c r="F2" s="11" t="s">
        <v>20</v>
      </c>
    </row>
    <row r="3" spans="1:6" ht="12.75" customHeight="1">
      <c r="A3" s="68"/>
      <c r="B3" s="69" t="s">
        <v>97</v>
      </c>
      <c r="C3" s="69" t="s">
        <v>98</v>
      </c>
      <c r="D3" s="69" t="s">
        <v>100</v>
      </c>
      <c r="E3" s="71" t="s">
        <v>69</v>
      </c>
      <c r="F3" s="68" t="s">
        <v>70</v>
      </c>
    </row>
    <row r="4" spans="1:6" ht="77.25" customHeight="1">
      <c r="A4" s="68"/>
      <c r="B4" s="69"/>
      <c r="C4" s="69"/>
      <c r="D4" s="69"/>
      <c r="E4" s="72"/>
      <c r="F4" s="68"/>
    </row>
    <row r="5" spans="1:6" s="14" customFormat="1" ht="30.75" customHeight="1">
      <c r="A5" s="3" t="s">
        <v>1</v>
      </c>
      <c r="B5" s="50">
        <f>B6+B22</f>
        <v>1602285455.65</v>
      </c>
      <c r="C5" s="50">
        <f>C6+C22</f>
        <v>1233181521.62</v>
      </c>
      <c r="D5" s="54">
        <f aca="true" t="shared" si="0" ref="D5:D29">C5-B5</f>
        <v>-369103934.0300002</v>
      </c>
      <c r="E5" s="55">
        <f aca="true" t="shared" si="1" ref="E5:E20">(C5/B5*100)-100</f>
        <v>-23.03609089931267</v>
      </c>
      <c r="F5" s="29"/>
    </row>
    <row r="6" spans="1:6" s="20" customFormat="1" ht="27.75" customHeight="1">
      <c r="A6" s="23" t="s">
        <v>9</v>
      </c>
      <c r="B6" s="51">
        <f>B7+B8+B9+B14+B16+B17+B18+B19+B20+B21+B15</f>
        <v>303394121.36</v>
      </c>
      <c r="C6" s="51">
        <f>C7+C8+C9+C14+C16+C17+C18+C19+C20+C21+C15</f>
        <v>351676802</v>
      </c>
      <c r="D6" s="56">
        <f t="shared" si="0"/>
        <v>48282680.639999986</v>
      </c>
      <c r="E6" s="57">
        <f t="shared" si="1"/>
        <v>15.914178041277523</v>
      </c>
      <c r="F6" s="30"/>
    </row>
    <row r="7" spans="1:6" s="21" customFormat="1" ht="78.75">
      <c r="A7" s="1" t="s">
        <v>0</v>
      </c>
      <c r="B7" s="52">
        <v>239131000</v>
      </c>
      <c r="C7" s="52">
        <v>284267000</v>
      </c>
      <c r="D7" s="58">
        <f t="shared" si="0"/>
        <v>45136000</v>
      </c>
      <c r="E7" s="59">
        <f t="shared" si="1"/>
        <v>18.87500993179472</v>
      </c>
      <c r="F7" s="60" t="s">
        <v>101</v>
      </c>
    </row>
    <row r="8" spans="1:6" s="21" customFormat="1" ht="29.25" customHeight="1">
      <c r="A8" s="24" t="s">
        <v>54</v>
      </c>
      <c r="B8" s="52">
        <v>16347910</v>
      </c>
      <c r="C8" s="52">
        <v>18542390</v>
      </c>
      <c r="D8" s="58">
        <f t="shared" si="0"/>
        <v>2194480</v>
      </c>
      <c r="E8" s="59">
        <f t="shared" si="1"/>
        <v>13.423611947949297</v>
      </c>
      <c r="F8" s="61" t="s">
        <v>93</v>
      </c>
    </row>
    <row r="9" spans="1:6" s="21" customFormat="1" ht="20.25" customHeight="1">
      <c r="A9" s="24" t="s">
        <v>55</v>
      </c>
      <c r="B9" s="52">
        <v>24321000</v>
      </c>
      <c r="C9" s="52">
        <f>C10+C12+C13</f>
        <v>23598000</v>
      </c>
      <c r="D9" s="58">
        <f t="shared" si="0"/>
        <v>-723000</v>
      </c>
      <c r="E9" s="59">
        <f t="shared" si="1"/>
        <v>-2.972739607746391</v>
      </c>
      <c r="F9" s="61"/>
    </row>
    <row r="10" spans="1:6" s="21" customFormat="1" ht="63">
      <c r="A10" s="25" t="s">
        <v>56</v>
      </c>
      <c r="B10" s="52">
        <v>23641000</v>
      </c>
      <c r="C10" s="52">
        <v>22801000</v>
      </c>
      <c r="D10" s="58">
        <f t="shared" si="0"/>
        <v>-840000</v>
      </c>
      <c r="E10" s="59">
        <f t="shared" si="1"/>
        <v>-3.5531491899665895</v>
      </c>
      <c r="F10" s="62" t="s">
        <v>102</v>
      </c>
    </row>
    <row r="11" spans="1:6" s="21" customFormat="1" ht="15.75" hidden="1">
      <c r="A11" s="25" t="s">
        <v>57</v>
      </c>
      <c r="B11" s="52">
        <v>0</v>
      </c>
      <c r="C11" s="52"/>
      <c r="D11" s="58">
        <f t="shared" si="0"/>
        <v>0</v>
      </c>
      <c r="E11" s="59" t="e">
        <f t="shared" si="1"/>
        <v>#DIV/0!</v>
      </c>
      <c r="F11" s="25" t="s">
        <v>84</v>
      </c>
    </row>
    <row r="12" spans="1:6" s="21" customFormat="1" ht="20.25" customHeight="1">
      <c r="A12" s="25" t="s">
        <v>58</v>
      </c>
      <c r="B12" s="52">
        <v>140000</v>
      </c>
      <c r="C12" s="52">
        <v>282000</v>
      </c>
      <c r="D12" s="58">
        <f t="shared" si="0"/>
        <v>142000</v>
      </c>
      <c r="E12" s="59">
        <f t="shared" si="1"/>
        <v>101.42857142857142</v>
      </c>
      <c r="F12" s="62" t="s">
        <v>92</v>
      </c>
    </row>
    <row r="13" spans="1:6" s="21" customFormat="1" ht="31.5">
      <c r="A13" s="25" t="s">
        <v>59</v>
      </c>
      <c r="B13" s="52">
        <v>540000</v>
      </c>
      <c r="C13" s="52">
        <v>515000</v>
      </c>
      <c r="D13" s="58">
        <f t="shared" si="0"/>
        <v>-25000</v>
      </c>
      <c r="E13" s="59">
        <f t="shared" si="1"/>
        <v>-4.629629629629633</v>
      </c>
      <c r="F13" s="62" t="s">
        <v>88</v>
      </c>
    </row>
    <row r="14" spans="1:6" s="21" customFormat="1" ht="35.25" customHeight="1">
      <c r="A14" s="25" t="s">
        <v>60</v>
      </c>
      <c r="B14" s="52">
        <v>2252000</v>
      </c>
      <c r="C14" s="52">
        <v>2716000</v>
      </c>
      <c r="D14" s="58">
        <f t="shared" si="0"/>
        <v>464000</v>
      </c>
      <c r="E14" s="59">
        <f t="shared" si="1"/>
        <v>20.603907637655425</v>
      </c>
      <c r="F14" s="62" t="s">
        <v>85</v>
      </c>
    </row>
    <row r="15" spans="1:6" s="21" customFormat="1" ht="47.25" hidden="1">
      <c r="A15" s="26" t="s">
        <v>68</v>
      </c>
      <c r="B15" s="52">
        <v>0</v>
      </c>
      <c r="C15" s="52"/>
      <c r="D15" s="58">
        <f t="shared" si="0"/>
        <v>0</v>
      </c>
      <c r="E15" s="59" t="e">
        <f t="shared" si="1"/>
        <v>#DIV/0!</v>
      </c>
      <c r="F15" s="34"/>
    </row>
    <row r="16" spans="1:6" s="21" customFormat="1" ht="31.5" customHeight="1">
      <c r="A16" s="25" t="s">
        <v>61</v>
      </c>
      <c r="B16" s="52">
        <v>15466930.36</v>
      </c>
      <c r="C16" s="52">
        <v>13870312</v>
      </c>
      <c r="D16" s="58">
        <f t="shared" si="0"/>
        <v>-1596618.3599999994</v>
      </c>
      <c r="E16" s="59">
        <f t="shared" si="1"/>
        <v>-10.322787539854147</v>
      </c>
      <c r="F16" s="62" t="s">
        <v>94</v>
      </c>
    </row>
    <row r="17" spans="1:6" s="21" customFormat="1" ht="47.25">
      <c r="A17" s="25" t="s">
        <v>62</v>
      </c>
      <c r="B17" s="52">
        <v>534000</v>
      </c>
      <c r="C17" s="52">
        <v>874000</v>
      </c>
      <c r="D17" s="58">
        <f t="shared" si="0"/>
        <v>340000</v>
      </c>
      <c r="E17" s="59">
        <f t="shared" si="1"/>
        <v>63.67041198501872</v>
      </c>
      <c r="F17" s="61" t="s">
        <v>86</v>
      </c>
    </row>
    <row r="18" spans="1:6" s="21" customFormat="1" ht="31.5">
      <c r="A18" s="25" t="s">
        <v>63</v>
      </c>
      <c r="B18" s="52">
        <v>926281</v>
      </c>
      <c r="C18" s="52">
        <v>908100</v>
      </c>
      <c r="D18" s="58">
        <f t="shared" si="0"/>
        <v>-18181</v>
      </c>
      <c r="E18" s="59">
        <f t="shared" si="1"/>
        <v>-1.9627953072555755</v>
      </c>
      <c r="F18" s="25" t="s">
        <v>89</v>
      </c>
    </row>
    <row r="19" spans="1:6" s="21" customFormat="1" ht="15.75">
      <c r="A19" s="25" t="s">
        <v>78</v>
      </c>
      <c r="B19" s="52">
        <v>1915000</v>
      </c>
      <c r="C19" s="52">
        <v>5839000</v>
      </c>
      <c r="D19" s="58">
        <f t="shared" si="0"/>
        <v>3924000</v>
      </c>
      <c r="E19" s="59">
        <f t="shared" si="1"/>
        <v>204.9086161879896</v>
      </c>
      <c r="F19" s="25" t="s">
        <v>71</v>
      </c>
    </row>
    <row r="20" spans="1:6" s="21" customFormat="1" ht="15.75">
      <c r="A20" s="25" t="s">
        <v>64</v>
      </c>
      <c r="B20" s="52">
        <v>2500000</v>
      </c>
      <c r="C20" s="52">
        <v>1062000</v>
      </c>
      <c r="D20" s="58">
        <f t="shared" si="0"/>
        <v>-1438000</v>
      </c>
      <c r="E20" s="59">
        <f t="shared" si="1"/>
        <v>-57.519999999999996</v>
      </c>
      <c r="F20" s="25" t="s">
        <v>103</v>
      </c>
    </row>
    <row r="21" spans="1:6" s="21" customFormat="1" ht="15.75">
      <c r="A21" s="25" t="s">
        <v>66</v>
      </c>
      <c r="B21" s="52">
        <v>0</v>
      </c>
      <c r="C21" s="52">
        <v>0</v>
      </c>
      <c r="D21" s="58">
        <f t="shared" si="0"/>
        <v>0</v>
      </c>
      <c r="E21" s="59"/>
      <c r="F21" s="35"/>
    </row>
    <row r="22" spans="1:6" s="20" customFormat="1" ht="30" customHeight="1">
      <c r="A22" s="27" t="s">
        <v>22</v>
      </c>
      <c r="B22" s="53">
        <f>B23+B24+B25+B26</f>
        <v>1298891334.29</v>
      </c>
      <c r="C22" s="53">
        <f>C23+C24+C25+C26</f>
        <v>881504719.6199999</v>
      </c>
      <c r="D22" s="56">
        <f t="shared" si="0"/>
        <v>-417386614.6700001</v>
      </c>
      <c r="E22" s="57">
        <f aca="true" t="shared" si="2" ref="E22:E29">(C22/B22*100)-100</f>
        <v>-32.134067234974054</v>
      </c>
      <c r="F22" s="27" t="s">
        <v>95</v>
      </c>
    </row>
    <row r="23" spans="1:6" s="21" customFormat="1" ht="19.5" customHeight="1">
      <c r="A23" s="1" t="s">
        <v>21</v>
      </c>
      <c r="B23" s="52">
        <v>155194900</v>
      </c>
      <c r="C23" s="52">
        <v>149282100</v>
      </c>
      <c r="D23" s="58">
        <f t="shared" si="0"/>
        <v>-5912800</v>
      </c>
      <c r="E23" s="59">
        <f t="shared" si="2"/>
        <v>-3.8099190115139123</v>
      </c>
      <c r="F23" s="36"/>
    </row>
    <row r="24" spans="1:6" s="21" customFormat="1" ht="78.75">
      <c r="A24" s="1" t="s">
        <v>6</v>
      </c>
      <c r="B24" s="52">
        <v>594092341.29</v>
      </c>
      <c r="C24" s="52">
        <v>194481683.41</v>
      </c>
      <c r="D24" s="58">
        <f>C24-B24</f>
        <v>-399610657.88</v>
      </c>
      <c r="E24" s="59">
        <f t="shared" si="2"/>
        <v>-67.26406487790999</v>
      </c>
      <c r="F24" s="1" t="s">
        <v>96</v>
      </c>
    </row>
    <row r="25" spans="1:6" s="21" customFormat="1" ht="31.5">
      <c r="A25" s="1" t="s">
        <v>7</v>
      </c>
      <c r="B25" s="52">
        <v>524333693</v>
      </c>
      <c r="C25" s="52">
        <v>529983396.21</v>
      </c>
      <c r="D25" s="58">
        <f t="shared" si="0"/>
        <v>5649703.209999979</v>
      </c>
      <c r="E25" s="59">
        <f t="shared" si="2"/>
        <v>1.0775014624131671</v>
      </c>
      <c r="F25" s="1" t="s">
        <v>104</v>
      </c>
    </row>
    <row r="26" spans="1:6" s="21" customFormat="1" ht="31.5">
      <c r="A26" s="1" t="s">
        <v>8</v>
      </c>
      <c r="B26" s="52">
        <v>25270400</v>
      </c>
      <c r="C26" s="52">
        <v>7757540</v>
      </c>
      <c r="D26" s="58">
        <f t="shared" si="0"/>
        <v>-17512860</v>
      </c>
      <c r="E26" s="59">
        <f t="shared" si="2"/>
        <v>-69.30187096365708</v>
      </c>
      <c r="F26" s="1" t="s">
        <v>105</v>
      </c>
    </row>
    <row r="27" spans="1:6" ht="18.75" customHeight="1" hidden="1">
      <c r="A27" s="1" t="s">
        <v>5</v>
      </c>
      <c r="B27" s="37"/>
      <c r="C27" s="37"/>
      <c r="D27" s="32">
        <f t="shared" si="0"/>
        <v>0</v>
      </c>
      <c r="E27" s="33" t="e">
        <f t="shared" si="2"/>
        <v>#DIV/0!</v>
      </c>
      <c r="F27" s="36"/>
    </row>
    <row r="28" spans="1:6" ht="56.25" customHeight="1" hidden="1">
      <c r="A28" s="1" t="s">
        <v>18</v>
      </c>
      <c r="B28" s="31"/>
      <c r="C28" s="31"/>
      <c r="D28" s="32">
        <f t="shared" si="0"/>
        <v>0</v>
      </c>
      <c r="E28" s="33" t="e">
        <f t="shared" si="2"/>
        <v>#DIV/0!</v>
      </c>
      <c r="F28" s="36"/>
    </row>
    <row r="29" spans="1:6" ht="37.5" customHeight="1" hidden="1">
      <c r="A29" s="2" t="s">
        <v>19</v>
      </c>
      <c r="B29" s="31"/>
      <c r="C29" s="31"/>
      <c r="D29" s="32">
        <f t="shared" si="0"/>
        <v>0</v>
      </c>
      <c r="E29" s="33" t="e">
        <f t="shared" si="2"/>
        <v>#DIV/0!</v>
      </c>
      <c r="F29" s="38"/>
    </row>
    <row r="30" spans="1:6" ht="27" customHeight="1">
      <c r="A30" s="22" t="s">
        <v>2</v>
      </c>
      <c r="B30" s="45">
        <f>B31+B39+B41+B45+B51+B55+B61+B64+B68+B72+B74</f>
        <v>1595794455.6499999</v>
      </c>
      <c r="C30" s="63">
        <f>C31+C39+C41+C45+C51+C55+C61+C64+C68+C72+C74</f>
        <v>1223599521.6200001</v>
      </c>
      <c r="D30" s="63">
        <f>D31+D39+D41+D45+D51+D55+D61+D64+D68+D72+D74</f>
        <v>-372194934.0300001</v>
      </c>
      <c r="E30" s="55">
        <f aca="true" t="shared" si="3" ref="E30:E35">C30/B30*100</f>
        <v>76.67651164520451</v>
      </c>
      <c r="F30" s="39"/>
    </row>
    <row r="31" spans="1:6" ht="15.75">
      <c r="A31" s="4" t="s">
        <v>23</v>
      </c>
      <c r="B31" s="46">
        <f>B33+B34+B35+B36+B37+B38+B32</f>
        <v>149423485.35</v>
      </c>
      <c r="C31" s="64">
        <f>C33+C34+C35+C36+C37+C38+C32</f>
        <v>148530875.51</v>
      </c>
      <c r="D31" s="64">
        <f>D33+D34+D35+D36+D37+D38+D32</f>
        <v>-892609.8400000036</v>
      </c>
      <c r="E31" s="57">
        <f t="shared" si="3"/>
        <v>99.40263082613204</v>
      </c>
      <c r="F31" s="4"/>
    </row>
    <row r="32" spans="1:6" ht="31.5">
      <c r="A32" s="5" t="s">
        <v>79</v>
      </c>
      <c r="B32" s="47">
        <v>4287300.32</v>
      </c>
      <c r="C32" s="65">
        <v>4263897</v>
      </c>
      <c r="D32" s="58">
        <f aca="true" t="shared" si="4" ref="D32:D63">C32-B32</f>
        <v>-23403.320000000298</v>
      </c>
      <c r="E32" s="59">
        <f t="shared" si="3"/>
        <v>99.45412454800926</v>
      </c>
      <c r="F32" s="5"/>
    </row>
    <row r="33" spans="1:6" ht="48.75" customHeight="1">
      <c r="A33" s="5" t="s">
        <v>73</v>
      </c>
      <c r="B33" s="47">
        <v>432000</v>
      </c>
      <c r="C33" s="65">
        <v>358000</v>
      </c>
      <c r="D33" s="58">
        <f t="shared" si="4"/>
        <v>-74000</v>
      </c>
      <c r="E33" s="59">
        <f t="shared" si="3"/>
        <v>82.87037037037037</v>
      </c>
      <c r="F33" s="5"/>
    </row>
    <row r="34" spans="1:6" ht="45" customHeight="1">
      <c r="A34" s="5" t="s">
        <v>74</v>
      </c>
      <c r="B34" s="47">
        <v>85115324.68</v>
      </c>
      <c r="C34" s="65">
        <v>87240901.51</v>
      </c>
      <c r="D34" s="58">
        <f t="shared" si="4"/>
        <v>2125576.829999998</v>
      </c>
      <c r="E34" s="59">
        <f t="shared" si="3"/>
        <v>102.49729039745937</v>
      </c>
      <c r="F34" s="5"/>
    </row>
    <row r="35" spans="1:6" ht="45" customHeight="1">
      <c r="A35" s="5" t="s">
        <v>75</v>
      </c>
      <c r="B35" s="47">
        <v>16516760.36</v>
      </c>
      <c r="C35" s="65">
        <v>17058040</v>
      </c>
      <c r="D35" s="58">
        <f t="shared" si="4"/>
        <v>541279.6400000006</v>
      </c>
      <c r="E35" s="59">
        <f t="shared" si="3"/>
        <v>103.27715380136449</v>
      </c>
      <c r="F35" s="5"/>
    </row>
    <row r="36" spans="1:6" ht="15.75">
      <c r="A36" s="5" t="s">
        <v>46</v>
      </c>
      <c r="B36" s="47">
        <v>0</v>
      </c>
      <c r="C36" s="65">
        <v>0</v>
      </c>
      <c r="D36" s="58">
        <f t="shared" si="4"/>
        <v>0</v>
      </c>
      <c r="E36" s="59"/>
      <c r="F36" s="5"/>
    </row>
    <row r="37" spans="1:6" ht="15.75">
      <c r="A37" s="5" t="s">
        <v>24</v>
      </c>
      <c r="B37" s="47">
        <v>500000</v>
      </c>
      <c r="C37" s="65">
        <v>500000</v>
      </c>
      <c r="D37" s="58">
        <f t="shared" si="4"/>
        <v>0</v>
      </c>
      <c r="E37" s="59">
        <f>C37/B37*100</f>
        <v>100</v>
      </c>
      <c r="F37" s="5"/>
    </row>
    <row r="38" spans="1:6" ht="47.25">
      <c r="A38" s="5" t="s">
        <v>25</v>
      </c>
      <c r="B38" s="47">
        <v>42572099.99</v>
      </c>
      <c r="C38" s="65">
        <v>39110037</v>
      </c>
      <c r="D38" s="58">
        <f t="shared" si="4"/>
        <v>-3462062.990000002</v>
      </c>
      <c r="E38" s="59">
        <f>C38/B38*100</f>
        <v>91.86776552997567</v>
      </c>
      <c r="F38" s="5" t="s">
        <v>106</v>
      </c>
    </row>
    <row r="39" spans="1:6" ht="15.75">
      <c r="A39" s="4" t="s">
        <v>16</v>
      </c>
      <c r="B39" s="46">
        <f>B40</f>
        <v>0</v>
      </c>
      <c r="C39" s="64">
        <v>0</v>
      </c>
      <c r="D39" s="56">
        <f t="shared" si="4"/>
        <v>0</v>
      </c>
      <c r="E39" s="59"/>
      <c r="F39" s="4"/>
    </row>
    <row r="40" spans="1:6" ht="15.75">
      <c r="A40" s="5" t="s">
        <v>26</v>
      </c>
      <c r="B40" s="47">
        <v>0</v>
      </c>
      <c r="C40" s="65">
        <v>0</v>
      </c>
      <c r="D40" s="58">
        <f t="shared" si="4"/>
        <v>0</v>
      </c>
      <c r="E40" s="59"/>
      <c r="F40" s="5"/>
    </row>
    <row r="41" spans="1:6" ht="13.5" customHeight="1">
      <c r="A41" s="4" t="s">
        <v>10</v>
      </c>
      <c r="B41" s="46">
        <f>B43+B42+B44</f>
        <v>934000</v>
      </c>
      <c r="C41" s="64">
        <f>C43+C42+C44</f>
        <v>1954000</v>
      </c>
      <c r="D41" s="64">
        <f t="shared" si="4"/>
        <v>1020000</v>
      </c>
      <c r="E41" s="57">
        <f>C41/B41*100</f>
        <v>209.20770877944324</v>
      </c>
      <c r="F41" s="4"/>
    </row>
    <row r="42" spans="1:6" ht="47.25">
      <c r="A42" s="28" t="s">
        <v>80</v>
      </c>
      <c r="B42" s="47">
        <v>0</v>
      </c>
      <c r="C42" s="65">
        <v>100000</v>
      </c>
      <c r="D42" s="65">
        <f t="shared" si="4"/>
        <v>100000</v>
      </c>
      <c r="E42" s="59"/>
      <c r="F42" s="5" t="s">
        <v>109</v>
      </c>
    </row>
    <row r="43" spans="1:6" ht="31.5" customHeight="1">
      <c r="A43" s="28" t="s">
        <v>81</v>
      </c>
      <c r="B43" s="47">
        <v>10000</v>
      </c>
      <c r="C43" s="65">
        <v>750000</v>
      </c>
      <c r="D43" s="65">
        <f t="shared" si="4"/>
        <v>740000</v>
      </c>
      <c r="E43" s="59">
        <f>C43/B43*100</f>
        <v>7500</v>
      </c>
      <c r="F43" s="5" t="s">
        <v>108</v>
      </c>
    </row>
    <row r="44" spans="1:6" ht="31.5">
      <c r="A44" s="28" t="s">
        <v>82</v>
      </c>
      <c r="B44" s="47">
        <v>924000</v>
      </c>
      <c r="C44" s="65">
        <v>1104000</v>
      </c>
      <c r="D44" s="65">
        <f t="shared" si="4"/>
        <v>180000</v>
      </c>
      <c r="E44" s="59">
        <f>C44/B44*100</f>
        <v>119.48051948051948</v>
      </c>
      <c r="F44" s="5" t="s">
        <v>107</v>
      </c>
    </row>
    <row r="45" spans="1:6" ht="15.75">
      <c r="A45" s="4" t="s">
        <v>11</v>
      </c>
      <c r="B45" s="46">
        <f>B46+B47+B49+B50+B48</f>
        <v>43475242.489999995</v>
      </c>
      <c r="C45" s="64">
        <f>C46+C47+C49+C50+C48</f>
        <v>51150362.349999994</v>
      </c>
      <c r="D45" s="56">
        <f t="shared" si="4"/>
        <v>7675119.859999999</v>
      </c>
      <c r="E45" s="57">
        <f aca="true" t="shared" si="5" ref="E45:E75">C45/B45*100</f>
        <v>117.65400126696338</v>
      </c>
      <c r="F45" s="4"/>
    </row>
    <row r="46" spans="1:6" ht="15.75" hidden="1">
      <c r="A46" s="5" t="s">
        <v>47</v>
      </c>
      <c r="B46" s="47">
        <v>0</v>
      </c>
      <c r="C46" s="65">
        <v>0</v>
      </c>
      <c r="D46" s="58">
        <f t="shared" si="4"/>
        <v>0</v>
      </c>
      <c r="E46" s="59" t="e">
        <f t="shared" si="5"/>
        <v>#DIV/0!</v>
      </c>
      <c r="F46" s="5"/>
    </row>
    <row r="47" spans="1:6" ht="31.5">
      <c r="A47" s="5" t="s">
        <v>27</v>
      </c>
      <c r="B47" s="47">
        <v>195420.49</v>
      </c>
      <c r="C47" s="65">
        <v>218000</v>
      </c>
      <c r="D47" s="58">
        <f t="shared" si="4"/>
        <v>22579.51000000001</v>
      </c>
      <c r="E47" s="59">
        <f t="shared" si="5"/>
        <v>111.5543206344432</v>
      </c>
      <c r="F47" s="5" t="s">
        <v>110</v>
      </c>
    </row>
    <row r="48" spans="1:6" ht="15.75">
      <c r="A48" s="5" t="s">
        <v>65</v>
      </c>
      <c r="B48" s="47">
        <v>3847954</v>
      </c>
      <c r="C48" s="65">
        <v>7962768.72</v>
      </c>
      <c r="D48" s="58">
        <f t="shared" si="4"/>
        <v>4114814.7199999997</v>
      </c>
      <c r="E48" s="59">
        <f t="shared" si="5"/>
        <v>206.93513280044408</v>
      </c>
      <c r="F48" s="5"/>
    </row>
    <row r="49" spans="1:6" ht="15.75">
      <c r="A49" s="5" t="s">
        <v>28</v>
      </c>
      <c r="B49" s="47">
        <v>30279410</v>
      </c>
      <c r="C49" s="65">
        <v>32473927.63</v>
      </c>
      <c r="D49" s="58">
        <f t="shared" si="4"/>
        <v>2194517.629999999</v>
      </c>
      <c r="E49" s="59">
        <f t="shared" si="5"/>
        <v>107.24755743259198</v>
      </c>
      <c r="F49" s="5" t="s">
        <v>111</v>
      </c>
    </row>
    <row r="50" spans="1:6" ht="15.75">
      <c r="A50" s="5" t="s">
        <v>29</v>
      </c>
      <c r="B50" s="47">
        <v>9152458</v>
      </c>
      <c r="C50" s="65">
        <v>10495666</v>
      </c>
      <c r="D50" s="58">
        <f t="shared" si="4"/>
        <v>1343208</v>
      </c>
      <c r="E50" s="59">
        <f t="shared" si="5"/>
        <v>114.67592640141042</v>
      </c>
      <c r="F50" s="5" t="s">
        <v>83</v>
      </c>
    </row>
    <row r="51" spans="1:6" ht="15.75">
      <c r="A51" s="4" t="s">
        <v>12</v>
      </c>
      <c r="B51" s="46">
        <f>B52+B54+B53</f>
        <v>143812771.44</v>
      </c>
      <c r="C51" s="64">
        <f>C52+C54+C53</f>
        <v>30266967.87</v>
      </c>
      <c r="D51" s="56">
        <f t="shared" si="4"/>
        <v>-113545803.57</v>
      </c>
      <c r="E51" s="57">
        <f t="shared" si="5"/>
        <v>21.046091780956782</v>
      </c>
      <c r="F51" s="4"/>
    </row>
    <row r="52" spans="1:6" ht="15.75">
      <c r="A52" s="5" t="s">
        <v>30</v>
      </c>
      <c r="B52" s="47">
        <v>142711208.44</v>
      </c>
      <c r="C52" s="65">
        <v>27773422.66</v>
      </c>
      <c r="D52" s="58">
        <f t="shared" si="4"/>
        <v>-114937785.78</v>
      </c>
      <c r="E52" s="59">
        <f t="shared" si="5"/>
        <v>19.46127635214915</v>
      </c>
      <c r="F52" s="5" t="s">
        <v>87</v>
      </c>
    </row>
    <row r="53" spans="1:6" ht="31.5">
      <c r="A53" s="5" t="s">
        <v>31</v>
      </c>
      <c r="B53" s="47">
        <v>0</v>
      </c>
      <c r="C53" s="65">
        <v>1000000</v>
      </c>
      <c r="D53" s="58">
        <f t="shared" si="4"/>
        <v>1000000</v>
      </c>
      <c r="E53" s="59" t="e">
        <f t="shared" si="5"/>
        <v>#DIV/0!</v>
      </c>
      <c r="F53" s="5" t="s">
        <v>112</v>
      </c>
    </row>
    <row r="54" spans="1:6" ht="78.75">
      <c r="A54" s="6" t="s">
        <v>32</v>
      </c>
      <c r="B54" s="47">
        <v>1101563</v>
      </c>
      <c r="C54" s="65">
        <v>1493545.21</v>
      </c>
      <c r="D54" s="58">
        <f t="shared" si="4"/>
        <v>391982.20999999996</v>
      </c>
      <c r="E54" s="59">
        <f t="shared" si="5"/>
        <v>135.5841844724269</v>
      </c>
      <c r="F54" s="6" t="s">
        <v>113</v>
      </c>
    </row>
    <row r="55" spans="1:6" ht="15.75">
      <c r="A55" s="4" t="s">
        <v>13</v>
      </c>
      <c r="B55" s="46">
        <f>SUM(B56:B60)</f>
        <v>988780269.5500001</v>
      </c>
      <c r="C55" s="64">
        <f>SUM(C56:C60)</f>
        <v>663248660.51</v>
      </c>
      <c r="D55" s="56">
        <f t="shared" si="4"/>
        <v>-325531609.0400001</v>
      </c>
      <c r="E55" s="57">
        <f t="shared" si="5"/>
        <v>67.07745703824051</v>
      </c>
      <c r="F55" s="4"/>
    </row>
    <row r="56" spans="1:6" ht="27.75" customHeight="1">
      <c r="A56" s="5" t="s">
        <v>33</v>
      </c>
      <c r="B56" s="47">
        <v>114167125.6</v>
      </c>
      <c r="C56" s="65">
        <v>113204006.24</v>
      </c>
      <c r="D56" s="58">
        <f t="shared" si="4"/>
        <v>-963119.3599999994</v>
      </c>
      <c r="E56" s="59">
        <f t="shared" si="5"/>
        <v>99.15639519262803</v>
      </c>
      <c r="F56" s="73" t="s">
        <v>114</v>
      </c>
    </row>
    <row r="57" spans="1:6" ht="85.5" customHeight="1">
      <c r="A57" s="5" t="s">
        <v>34</v>
      </c>
      <c r="B57" s="47">
        <v>786211649.26</v>
      </c>
      <c r="C57" s="65">
        <v>479919970.56</v>
      </c>
      <c r="D57" s="58">
        <f t="shared" si="4"/>
        <v>-306291678.7</v>
      </c>
      <c r="E57" s="59">
        <f t="shared" si="5"/>
        <v>61.04208338959508</v>
      </c>
      <c r="F57" s="74"/>
    </row>
    <row r="58" spans="1:6" ht="15.75">
      <c r="A58" s="5" t="s">
        <v>49</v>
      </c>
      <c r="B58" s="47">
        <v>63877261.22</v>
      </c>
      <c r="C58" s="65">
        <v>42519240.72</v>
      </c>
      <c r="D58" s="58">
        <f t="shared" si="4"/>
        <v>-21358020.5</v>
      </c>
      <c r="E58" s="59">
        <f t="shared" si="5"/>
        <v>66.56396956901341</v>
      </c>
      <c r="F58" s="5" t="s">
        <v>115</v>
      </c>
    </row>
    <row r="59" spans="1:6" ht="31.5">
      <c r="A59" s="5" t="s">
        <v>48</v>
      </c>
      <c r="B59" s="47">
        <v>1425233.47</v>
      </c>
      <c r="C59" s="65">
        <v>2468313.33</v>
      </c>
      <c r="D59" s="58">
        <f t="shared" si="4"/>
        <v>1043079.8600000001</v>
      </c>
      <c r="E59" s="59">
        <f t="shared" si="5"/>
        <v>173.1865958775161</v>
      </c>
      <c r="F59" s="5" t="s">
        <v>116</v>
      </c>
    </row>
    <row r="60" spans="1:6" ht="15.75">
      <c r="A60" s="5" t="s">
        <v>35</v>
      </c>
      <c r="B60" s="47">
        <v>23099000</v>
      </c>
      <c r="C60" s="65">
        <v>25137129.66</v>
      </c>
      <c r="D60" s="58">
        <f t="shared" si="4"/>
        <v>2038129.6600000001</v>
      </c>
      <c r="E60" s="59">
        <f t="shared" si="5"/>
        <v>108.82345408892161</v>
      </c>
      <c r="F60" s="5" t="s">
        <v>119</v>
      </c>
    </row>
    <row r="61" spans="1:6" ht="15.75">
      <c r="A61" s="4" t="s">
        <v>14</v>
      </c>
      <c r="B61" s="46">
        <f>SUM(B62:B63)</f>
        <v>136639296.05</v>
      </c>
      <c r="C61" s="64">
        <f>SUM(C62:C63)</f>
        <v>158613187</v>
      </c>
      <c r="D61" s="56">
        <f t="shared" si="4"/>
        <v>21973890.949999988</v>
      </c>
      <c r="E61" s="57">
        <f t="shared" si="5"/>
        <v>116.08167751534606</v>
      </c>
      <c r="F61" s="4"/>
    </row>
    <row r="62" spans="1:6" ht="31.5">
      <c r="A62" s="5" t="s">
        <v>36</v>
      </c>
      <c r="B62" s="47">
        <v>102196801.1</v>
      </c>
      <c r="C62" s="65">
        <v>122768593.2</v>
      </c>
      <c r="D62" s="58">
        <f t="shared" si="4"/>
        <v>20571792.10000001</v>
      </c>
      <c r="E62" s="59">
        <f t="shared" si="5"/>
        <v>120.12958515195639</v>
      </c>
      <c r="F62" s="5" t="s">
        <v>117</v>
      </c>
    </row>
    <row r="63" spans="1:6" ht="15.75">
      <c r="A63" s="5" t="s">
        <v>37</v>
      </c>
      <c r="B63" s="47">
        <v>34442494.95</v>
      </c>
      <c r="C63" s="65">
        <v>35844593.8</v>
      </c>
      <c r="D63" s="58">
        <f t="shared" si="4"/>
        <v>1402098.849999994</v>
      </c>
      <c r="E63" s="59">
        <f t="shared" si="5"/>
        <v>104.07083996683578</v>
      </c>
      <c r="F63" s="5" t="s">
        <v>120</v>
      </c>
    </row>
    <row r="64" spans="1:6" ht="15.75">
      <c r="A64" s="4" t="s">
        <v>15</v>
      </c>
      <c r="B64" s="46">
        <f>SUM(B65:B67)</f>
        <v>33562126.51</v>
      </c>
      <c r="C64" s="64">
        <f>SUM(C65:C67)</f>
        <v>35624101.89</v>
      </c>
      <c r="D64" s="56">
        <f aca="true" t="shared" si="6" ref="D64:D84">C64-B64</f>
        <v>2061975.3800000027</v>
      </c>
      <c r="E64" s="57">
        <f t="shared" si="5"/>
        <v>106.14375665196789</v>
      </c>
      <c r="F64" s="4"/>
    </row>
    <row r="65" spans="1:6" ht="15.75">
      <c r="A65" s="5" t="s">
        <v>38</v>
      </c>
      <c r="B65" s="47">
        <v>7721880</v>
      </c>
      <c r="C65" s="65">
        <v>8017019.89</v>
      </c>
      <c r="D65" s="58">
        <f t="shared" si="6"/>
        <v>295139.88999999966</v>
      </c>
      <c r="E65" s="59">
        <f t="shared" si="5"/>
        <v>103.82212479344408</v>
      </c>
      <c r="F65" s="5" t="s">
        <v>118</v>
      </c>
    </row>
    <row r="66" spans="1:6" ht="31.5">
      <c r="A66" s="5" t="s">
        <v>39</v>
      </c>
      <c r="B66" s="47">
        <v>11500000</v>
      </c>
      <c r="C66" s="65">
        <v>10900000</v>
      </c>
      <c r="D66" s="58">
        <f t="shared" si="6"/>
        <v>-600000</v>
      </c>
      <c r="E66" s="59">
        <f t="shared" si="5"/>
        <v>94.78260869565217</v>
      </c>
      <c r="F66" s="5" t="s">
        <v>90</v>
      </c>
    </row>
    <row r="67" spans="1:6" ht="15.75">
      <c r="A67" s="5" t="s">
        <v>40</v>
      </c>
      <c r="B67" s="47">
        <v>14340246.51</v>
      </c>
      <c r="C67" s="65">
        <v>16707082</v>
      </c>
      <c r="D67" s="58">
        <f t="shared" si="6"/>
        <v>2366835.49</v>
      </c>
      <c r="E67" s="59">
        <f t="shared" si="5"/>
        <v>116.50484521552342</v>
      </c>
      <c r="F67" s="5" t="s">
        <v>121</v>
      </c>
    </row>
    <row r="68" spans="1:6" ht="15.75">
      <c r="A68" s="4" t="s">
        <v>41</v>
      </c>
      <c r="B68" s="48">
        <f>B69+B71</f>
        <v>25126563.259999998</v>
      </c>
      <c r="C68" s="66">
        <f>C69+C71+C70</f>
        <v>57654566.489999995</v>
      </c>
      <c r="D68" s="56">
        <f t="shared" si="6"/>
        <v>32528003.229999997</v>
      </c>
      <c r="E68" s="57">
        <f t="shared" si="5"/>
        <v>229.45663477099015</v>
      </c>
      <c r="F68" s="4"/>
    </row>
    <row r="69" spans="1:6" ht="15.75">
      <c r="A69" s="5" t="s">
        <v>42</v>
      </c>
      <c r="B69" s="47">
        <v>16152293.26</v>
      </c>
      <c r="C69" s="65">
        <v>17898631.22</v>
      </c>
      <c r="D69" s="58">
        <f t="shared" si="6"/>
        <v>1746337.959999999</v>
      </c>
      <c r="E69" s="59">
        <f t="shared" si="5"/>
        <v>110.81170290738022</v>
      </c>
      <c r="F69" s="5" t="s">
        <v>123</v>
      </c>
    </row>
    <row r="70" spans="1:6" ht="15.75">
      <c r="A70" s="5" t="s">
        <v>99</v>
      </c>
      <c r="B70" s="47"/>
      <c r="C70" s="65">
        <v>29302773.27</v>
      </c>
      <c r="D70" s="58">
        <f t="shared" si="6"/>
        <v>29302773.27</v>
      </c>
      <c r="E70" s="59" t="e">
        <f t="shared" si="5"/>
        <v>#DIV/0!</v>
      </c>
      <c r="F70" s="5" t="s">
        <v>115</v>
      </c>
    </row>
    <row r="71" spans="1:6" ht="27.75" customHeight="1">
      <c r="A71" s="5" t="s">
        <v>43</v>
      </c>
      <c r="B71" s="47">
        <v>8974270</v>
      </c>
      <c r="C71" s="65">
        <v>10453162</v>
      </c>
      <c r="D71" s="58">
        <f t="shared" si="6"/>
        <v>1478892</v>
      </c>
      <c r="E71" s="59">
        <f t="shared" si="5"/>
        <v>116.47924566566417</v>
      </c>
      <c r="F71" s="5" t="s">
        <v>122</v>
      </c>
    </row>
    <row r="72" spans="1:6" ht="16.5" customHeight="1">
      <c r="A72" s="4" t="s">
        <v>17</v>
      </c>
      <c r="B72" s="48">
        <f>B73</f>
        <v>50000</v>
      </c>
      <c r="C72" s="66">
        <f>C73</f>
        <v>50000</v>
      </c>
      <c r="D72" s="56">
        <f t="shared" si="6"/>
        <v>0</v>
      </c>
      <c r="E72" s="57">
        <f t="shared" si="5"/>
        <v>100</v>
      </c>
      <c r="F72" s="40"/>
    </row>
    <row r="73" spans="1:6" ht="30" customHeight="1">
      <c r="A73" s="5" t="s">
        <v>44</v>
      </c>
      <c r="B73" s="47">
        <v>50000</v>
      </c>
      <c r="C73" s="65">
        <v>50000</v>
      </c>
      <c r="D73" s="58">
        <f t="shared" si="6"/>
        <v>0</v>
      </c>
      <c r="E73" s="59">
        <f t="shared" si="5"/>
        <v>100</v>
      </c>
      <c r="F73" s="41"/>
    </row>
    <row r="74" spans="1:6" ht="44.25" customHeight="1">
      <c r="A74" s="4" t="s">
        <v>76</v>
      </c>
      <c r="B74" s="48">
        <f>SUM(B75:B77)</f>
        <v>73990701</v>
      </c>
      <c r="C74" s="66">
        <f>SUM(C75:C77)</f>
        <v>76506800</v>
      </c>
      <c r="D74" s="56">
        <f t="shared" si="6"/>
        <v>2516099</v>
      </c>
      <c r="E74" s="57">
        <f t="shared" si="5"/>
        <v>103.40056110564488</v>
      </c>
      <c r="F74" s="41"/>
    </row>
    <row r="75" spans="1:6" ht="31.5">
      <c r="A75" s="5" t="s">
        <v>77</v>
      </c>
      <c r="B75" s="47">
        <v>18345100</v>
      </c>
      <c r="C75" s="65">
        <v>21354600</v>
      </c>
      <c r="D75" s="58">
        <f t="shared" si="6"/>
        <v>3009500</v>
      </c>
      <c r="E75" s="59">
        <f t="shared" si="5"/>
        <v>116.40492556595494</v>
      </c>
      <c r="F75" s="41"/>
    </row>
    <row r="76" spans="1:6" ht="15.75">
      <c r="A76" s="5" t="s">
        <v>45</v>
      </c>
      <c r="B76" s="49">
        <v>0</v>
      </c>
      <c r="C76" s="67">
        <v>0</v>
      </c>
      <c r="D76" s="58">
        <f t="shared" si="6"/>
        <v>0</v>
      </c>
      <c r="E76" s="59"/>
      <c r="F76" s="41"/>
    </row>
    <row r="77" spans="1:6" ht="15.75">
      <c r="A77" s="5" t="s">
        <v>67</v>
      </c>
      <c r="B77" s="49">
        <v>55645601</v>
      </c>
      <c r="C77" s="67">
        <v>55152200</v>
      </c>
      <c r="D77" s="58">
        <f t="shared" si="6"/>
        <v>-493401</v>
      </c>
      <c r="E77" s="59">
        <f>C77/B77*100</f>
        <v>99.11331535443387</v>
      </c>
      <c r="F77" s="41"/>
    </row>
    <row r="78" spans="1:6" s="14" customFormat="1" ht="35.25" customHeight="1" hidden="1">
      <c r="A78" s="3" t="s">
        <v>2</v>
      </c>
      <c r="B78" s="42">
        <f>B74+B72+B68+B64+B61+B55+B51+B45+B41+B39+B31</f>
        <v>1595794455.65</v>
      </c>
      <c r="C78" s="42">
        <f>C74+C72+C68+C64+C61+C55+C51+C45+C41+C39+C31</f>
        <v>1223599521.6200001</v>
      </c>
      <c r="D78" s="54">
        <f t="shared" si="6"/>
        <v>-372194934.03</v>
      </c>
      <c r="E78" s="75">
        <f>(C78/B78*100)-100</f>
        <v>-23.3234883547955</v>
      </c>
      <c r="F78" s="29"/>
    </row>
    <row r="79" spans="1:6" s="15" customFormat="1" ht="15.75">
      <c r="A79" s="7" t="s">
        <v>3</v>
      </c>
      <c r="B79" s="48">
        <f>B5-B78</f>
        <v>6491000</v>
      </c>
      <c r="C79" s="66">
        <f>C5-C78</f>
        <v>9581999.999999762</v>
      </c>
      <c r="D79" s="56">
        <f t="shared" si="6"/>
        <v>3090999.9999997616</v>
      </c>
      <c r="E79" s="76"/>
      <c r="F79" s="43"/>
    </row>
    <row r="80" spans="1:6" s="17" customFormat="1" ht="17.25" customHeight="1">
      <c r="A80" s="7" t="s">
        <v>4</v>
      </c>
      <c r="B80" s="16">
        <f>B81+B84</f>
        <v>-6491000</v>
      </c>
      <c r="C80" s="16">
        <f>C81+C84</f>
        <v>-9582000</v>
      </c>
      <c r="D80" s="77">
        <f t="shared" si="6"/>
        <v>-3091000</v>
      </c>
      <c r="E80" s="76"/>
      <c r="F80" s="43"/>
    </row>
    <row r="81" spans="1:6" ht="15.75">
      <c r="A81" s="8" t="s">
        <v>50</v>
      </c>
      <c r="B81" s="18">
        <f>B82+B83</f>
        <v>-16491000</v>
      </c>
      <c r="C81" s="18">
        <f>C82+C83</f>
        <v>-9582000</v>
      </c>
      <c r="D81" s="78">
        <f t="shared" si="6"/>
        <v>6909000</v>
      </c>
      <c r="E81" s="79"/>
      <c r="F81" s="44"/>
    </row>
    <row r="82" spans="1:6" ht="15.75">
      <c r="A82" s="8" t="s">
        <v>51</v>
      </c>
      <c r="B82" s="18">
        <v>0</v>
      </c>
      <c r="C82" s="18">
        <v>0</v>
      </c>
      <c r="D82" s="78">
        <f t="shared" si="6"/>
        <v>0</v>
      </c>
      <c r="E82" s="79"/>
      <c r="F82" s="44"/>
    </row>
    <row r="83" spans="1:6" ht="15.75">
      <c r="A83" s="8" t="s">
        <v>52</v>
      </c>
      <c r="B83" s="18">
        <v>-16491000</v>
      </c>
      <c r="C83" s="18">
        <v>-9582000</v>
      </c>
      <c r="D83" s="78">
        <f t="shared" si="6"/>
        <v>6909000</v>
      </c>
      <c r="E83" s="79"/>
      <c r="F83" s="8" t="s">
        <v>72</v>
      </c>
    </row>
    <row r="84" spans="1:6" ht="15.75">
      <c r="A84" s="8" t="s">
        <v>53</v>
      </c>
      <c r="B84" s="18">
        <v>10000000</v>
      </c>
      <c r="C84" s="18">
        <v>0</v>
      </c>
      <c r="D84" s="78">
        <f t="shared" si="6"/>
        <v>-10000000</v>
      </c>
      <c r="E84" s="79"/>
      <c r="F84" s="44"/>
    </row>
  </sheetData>
  <sheetProtection/>
  <mergeCells count="8">
    <mergeCell ref="A3:A4"/>
    <mergeCell ref="D3:D4"/>
    <mergeCell ref="B3:B4"/>
    <mergeCell ref="F56:F57"/>
    <mergeCell ref="A1:F1"/>
    <mergeCell ref="F3:F4"/>
    <mergeCell ref="E3:E4"/>
    <mergeCell ref="C3:C4"/>
  </mergeCells>
  <printOptions/>
  <pageMargins left="0" right="0" top="0.31496062992125984" bottom="0.07874015748031496" header="0.5118110236220472" footer="0.31496062992125984"/>
  <pageSetup fitToHeight="3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User</cp:lastModifiedBy>
  <cp:lastPrinted>2019-12-06T11:08:12Z</cp:lastPrinted>
  <dcterms:created xsi:type="dcterms:W3CDTF">2009-11-02T08:03:14Z</dcterms:created>
  <dcterms:modified xsi:type="dcterms:W3CDTF">2023-11-14T09:48:24Z</dcterms:modified>
  <cp:category/>
  <cp:version/>
  <cp:contentType/>
  <cp:contentStatus/>
</cp:coreProperties>
</file>