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50" windowHeight="11640" activeTab="0"/>
  </bookViews>
  <sheets>
    <sheet name="Форма" sheetId="1" r:id="rId1"/>
  </sheets>
  <definedNames>
    <definedName name="_xlnm.Print_Titles" localSheetId="0">'Форма'!$4:$5</definedName>
    <definedName name="_xlnm.Print_Area" localSheetId="0">'Форма'!$A$1:$F$82</definedName>
  </definedNames>
  <calcPr fullCalcOnLoad="1"/>
</workbook>
</file>

<file path=xl/sharedStrings.xml><?xml version="1.0" encoding="utf-8"?>
<sst xmlns="http://schemas.openxmlformats.org/spreadsheetml/2006/main" count="84" uniqueCount="84">
  <si>
    <t>Доходы</t>
  </si>
  <si>
    <t>Налог на доходы физических лиц</t>
  </si>
  <si>
    <t>ИТОГО ДОХОДОВ</t>
  </si>
  <si>
    <t xml:space="preserve">Расходы  </t>
  </si>
  <si>
    <t>ИТОГО РАСХОДОВ</t>
  </si>
  <si>
    <t>Профицит (+)/дефицит (-)</t>
  </si>
  <si>
    <t>Источники финансирования дефицита бюджета</t>
  </si>
  <si>
    <t>Безвозмездные перечисления от иных организаций</t>
  </si>
  <si>
    <t>Субсидии</t>
  </si>
  <si>
    <t>Субвенции</t>
  </si>
  <si>
    <t>Иные межбюджетные трансферты</t>
  </si>
  <si>
    <t>Налоговые и неналоговые доходы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</si>
  <si>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</si>
  <si>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</si>
  <si>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</si>
  <si>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</si>
  <si>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</si>
  <si>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</si>
  <si>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Национальная оборона</t>
  </si>
  <si>
    <t>Обслуживание государственного и муниципального долга</t>
  </si>
  <si>
    <t>Доходы бюджетов от возврата бюджетами  и организациями остатков субсидий, субвенций и иных</t>
  </si>
  <si>
    <t>Возврат остатков субсидий, субвенций и иных МБТ, имеющих целевое назначение, прошлых лет</t>
  </si>
  <si>
    <t>рублей</t>
  </si>
  <si>
    <t>Дотации</t>
  </si>
  <si>
    <t>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</si>
  <si>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</si>
  <si>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</si>
  <si>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</si>
  <si>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</si>
  <si>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</si>
  <si>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</si>
  <si>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</si>
  <si>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</si>
  <si>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</si>
  <si>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</si>
  <si>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</si>
  <si>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</si>
  <si>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</si>
  <si>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</si>
  <si>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</si>
  <si>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</si>
  <si>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</si>
  <si>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</si>
  <si>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</si>
  <si>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</si>
  <si>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</si>
  <si>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</si>
  <si>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 и спорт</t>
  </si>
  <si>
    <t xml:space="preserve">Физическая культура 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</si>
  <si>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</si>
  <si>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</si>
  <si>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</si>
  <si>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</si>
  <si>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Обеспечение проведения выборов и референдумов</t>
  </si>
  <si>
    <t>Общеэкономические вопросы</t>
  </si>
  <si>
    <t xml:space="preserve">Молодежная политика </t>
  </si>
  <si>
    <t>Дополнительное образование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</si>
  <si>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</si>
  <si>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</si>
  <si>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</si>
  <si>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Изменение остатков средств бюджетов</t>
  </si>
  <si>
    <t>Межбюджетные трансферты общего характера бюджетам субъектов Российской Федерации и муниципальных образований</t>
  </si>
  <si>
    <t>Акцизы</t>
  </si>
  <si>
    <t>НАЛОГИ НА СОВОКУПНЫЙ ДОХОД</t>
  </si>
  <si>
    <t>Налог, взимаемый в связи с применением УСН</t>
  </si>
  <si>
    <t xml:space="preserve">Единый налог на вмененный доход </t>
  </si>
  <si>
    <t>Единый сельскохозяйственный налог</t>
  </si>
  <si>
    <t>Патент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</si>
  <si>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</si>
  <si>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</si>
  <si>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</si>
  <si>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ГОС-ВА</t>
  </si>
  <si>
    <t>ДОХОДЫ ОТ ПРОДАЖИ МАТЕРИАЛЬНЫХ И НЕМАТЕРИАЛЬНЫХ АКТИВОВ</t>
  </si>
  <si>
    <t>ШТРАФЫ, САНКЦИИ, ВОЗМЕЩЕНИЕ УЩЕРБА</t>
  </si>
  <si>
    <t>Транспорт</t>
  </si>
  <si>
    <t>ПРОЧИЕ НЕНАЛОГОВЫЕ ДОХОДЫ</t>
  </si>
  <si>
    <t>Отчет 2018 года</t>
  </si>
  <si>
    <t>Ожидаемое исполнение за 2019 год</t>
  </si>
  <si>
    <t>Проект 2020 год</t>
  </si>
  <si>
    <t>Рост "+", снижение "-"  2020 года  к отчету  2018 года</t>
  </si>
  <si>
    <t>Рост "+", снижение "-"  2020 года к ожидаемому исполнению  2019 года</t>
  </si>
  <si>
    <t>Сведения по доходам и расходам на 2020 год в сравнении с ожидаемым исполнением за 2019 год  и отчетом 2018 года</t>
  </si>
  <si>
    <t>Прочие межбюджетные трансферты общего характера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</si>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</sst>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[$-FC19]d\ mmmm\ yyyy\ &quot;г.&quot;"/>
    <numFmt numFmtId="168" formatCode="0.0%"/>
    <numFmt numFmtId="169" formatCode="#,##0.00_ ;\-#,##0.00\ 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2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" fontId="28" fillId="0" borderId="1">
      <alignment horizontal="right"/>
      <protection/>
    </xf>
    <xf numFmtId="4" fontId="28" fillId="0" borderId="1">
      <alignment horizontal="right"/>
      <protection/>
    </xf>
    <xf numFmtId="4" fontId="28" fillId="0" borderId="1">
      <alignment horizontal="right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" fontId="44" fillId="0" borderId="1" xfId="34" applyNumberFormat="1" applyFont="1" applyAlignment="1" applyProtection="1">
      <alignment horizontal="right" vertical="center"/>
      <protection locked="0"/>
    </xf>
    <xf numFmtId="4" fontId="44" fillId="0" borderId="1" xfId="33" applyNumberFormat="1" applyFont="1" applyAlignment="1" applyProtection="1">
      <alignment horizontal="right" vertical="center"/>
      <protection locked="0"/>
    </xf>
    <xf numFmtId="168" fontId="44" fillId="0" borderId="1" xfId="33" applyNumberFormat="1" applyFont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vertical="top" wrapText="1"/>
    </xf>
    <xf numFmtId="4" fontId="1" fillId="0" borderId="0" xfId="0" applyNumberFormat="1" applyFont="1" applyFill="1" applyAlignment="1">
      <alignment vertical="center" wrapText="1"/>
    </xf>
    <xf numFmtId="169" fontId="1" fillId="0" borderId="0" xfId="0" applyNumberFormat="1" applyFont="1" applyFill="1" applyAlignment="1">
      <alignment vertical="center" wrapText="1"/>
    </xf>
    <xf numFmtId="4" fontId="2" fillId="32" borderId="1" xfId="35" applyNumberFormat="1" applyFont="1" applyFill="1" applyAlignment="1" applyProtection="1">
      <alignment horizontal="right" vertical="center"/>
      <protection locked="0"/>
    </xf>
    <xf numFmtId="4" fontId="1" fillId="32" borderId="1" xfId="35" applyNumberFormat="1" applyFont="1" applyFill="1" applyAlignment="1" applyProtection="1">
      <alignment horizontal="right" vertical="center"/>
      <protection locked="0"/>
    </xf>
    <xf numFmtId="3" fontId="45" fillId="32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2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2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2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32" borderId="11" xfId="0" applyNumberFormat="1" applyFont="1" applyFill="1" applyBorder="1" applyAlignment="1" applyProtection="1">
      <alignment horizontal="right" vertical="center" wrapText="1"/>
      <protection locked="0"/>
    </xf>
    <xf numFmtId="169" fontId="1" fillId="32" borderId="11" xfId="76" applyNumberFormat="1" applyFont="1" applyFill="1" applyBorder="1" applyAlignment="1">
      <alignment horizontal="center" vertical="center" wrapText="1"/>
    </xf>
    <xf numFmtId="4" fontId="1" fillId="32" borderId="11" xfId="76" applyNumberFormat="1" applyFont="1" applyFill="1" applyBorder="1" applyAlignment="1" applyProtection="1">
      <alignment horizontal="right" vertical="center"/>
      <protection locked="0"/>
    </xf>
    <xf numFmtId="4" fontId="2" fillId="32" borderId="1" xfId="33" applyNumberFormat="1" applyFont="1" applyFill="1" applyAlignment="1" applyProtection="1">
      <alignment horizontal="right" vertical="center"/>
      <protection locked="0"/>
    </xf>
    <xf numFmtId="4" fontId="1" fillId="32" borderId="1" xfId="33" applyNumberFormat="1" applyFont="1" applyFill="1" applyAlignment="1" applyProtection="1">
      <alignment horizontal="right" vertical="center"/>
      <protection locked="0"/>
    </xf>
    <xf numFmtId="3" fontId="1" fillId="32" borderId="11" xfId="76" applyNumberFormat="1" applyFont="1" applyFill="1" applyBorder="1" applyAlignment="1" applyProtection="1">
      <alignment horizontal="right" vertical="center"/>
      <protection locked="0"/>
    </xf>
    <xf numFmtId="169" fontId="2" fillId="32" borderId="1" xfId="76" applyNumberFormat="1" applyFont="1" applyFill="1" applyBorder="1" applyAlignment="1" applyProtection="1">
      <alignment horizontal="right" vertical="center"/>
      <protection locked="0"/>
    </xf>
    <xf numFmtId="169" fontId="1" fillId="32" borderId="1" xfId="76" applyNumberFormat="1" applyFont="1" applyFill="1" applyBorder="1" applyAlignment="1" applyProtection="1">
      <alignment horizontal="right" vertical="center"/>
      <protection locked="0"/>
    </xf>
    <xf numFmtId="169" fontId="1" fillId="32" borderId="14" xfId="76" applyNumberFormat="1" applyFont="1" applyFill="1" applyBorder="1" applyAlignment="1" applyProtection="1">
      <alignment horizontal="right" vertical="center" wrapText="1"/>
      <protection locked="0"/>
    </xf>
    <xf numFmtId="49" fontId="2" fillId="32" borderId="11" xfId="0" applyNumberFormat="1" applyFont="1" applyFill="1" applyBorder="1" applyAlignment="1">
      <alignment vertical="center" wrapText="1"/>
    </xf>
    <xf numFmtId="4" fontId="2" fillId="32" borderId="11" xfId="76" applyNumberFormat="1" applyFont="1" applyFill="1" applyBorder="1" applyAlignment="1" applyProtection="1">
      <alignment horizontal="right" vertical="center" wrapText="1"/>
      <protection locked="0"/>
    </xf>
    <xf numFmtId="169" fontId="2" fillId="32" borderId="11" xfId="76" applyNumberFormat="1" applyFont="1" applyFill="1" applyBorder="1" applyAlignment="1" applyProtection="1">
      <alignment horizontal="right" vertical="center" wrapText="1"/>
      <protection locked="0"/>
    </xf>
    <xf numFmtId="49" fontId="2" fillId="32" borderId="14" xfId="0" applyNumberFormat="1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49" fontId="1" fillId="32" borderId="11" xfId="0" applyNumberFormat="1" applyFont="1" applyFill="1" applyBorder="1" applyAlignment="1">
      <alignment horizontal="justify" vertical="center" wrapText="1"/>
    </xf>
    <xf numFmtId="3" fontId="1" fillId="32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32" borderId="0" xfId="76" applyNumberFormat="1" applyFont="1" applyFill="1" applyBorder="1" applyAlignment="1" applyProtection="1">
      <alignment horizontal="right" vertical="center"/>
      <protection locked="0"/>
    </xf>
    <xf numFmtId="4" fontId="1" fillId="32" borderId="15" xfId="76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60 2" xfId="34"/>
    <cellStyle name="xl60 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4" xfId="58"/>
    <cellStyle name="Обычный 16" xfId="59"/>
    <cellStyle name="Обычный 17" xfId="60"/>
    <cellStyle name="Обычный 18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87" zoomScaleNormal="87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10.625" defaultRowHeight="12.75"/>
  <cols>
    <col min="1" max="1" width="66.75390625" style="7" customWidth="1"/>
    <col min="2" max="3" width="17.125" style="8" customWidth="1"/>
    <col min="4" max="4" width="15.625" style="8" customWidth="1"/>
    <col min="5" max="6" width="17.125" style="8" customWidth="1"/>
    <col min="7" max="7" width="12.125" style="3" customWidth="1"/>
    <col min="8" max="16384" width="10.625" style="3" customWidth="1"/>
  </cols>
  <sheetData>
    <row r="1" spans="1:6" ht="12.75">
      <c r="A1" s="45"/>
      <c r="B1" s="45"/>
      <c r="C1" s="45"/>
      <c r="D1" s="45"/>
      <c r="E1" s="45"/>
      <c r="F1" s="3"/>
    </row>
    <row r="2" spans="1:6" ht="22.5" customHeight="1">
      <c r="A2" s="47" t="s">
        <v>81</v>
      </c>
      <c r="B2" s="47"/>
      <c r="C2" s="47"/>
      <c r="D2" s="47"/>
      <c r="E2" s="47"/>
      <c r="F2" s="47"/>
    </row>
    <row r="3" spans="1:6" ht="12.75">
      <c r="A3" s="9"/>
      <c r="B3" s="9"/>
      <c r="C3" s="9"/>
      <c r="D3" s="9"/>
      <c r="E3" s="9"/>
      <c r="F3" s="9" t="s">
        <v>22</v>
      </c>
    </row>
    <row r="4" spans="1:6" ht="12.75" customHeight="1">
      <c r="A4" s="46"/>
      <c r="B4" s="44" t="s">
        <v>76</v>
      </c>
      <c r="C4" s="44" t="s">
        <v>77</v>
      </c>
      <c r="D4" s="44" t="s">
        <v>78</v>
      </c>
      <c r="E4" s="44" t="s">
        <v>79</v>
      </c>
      <c r="F4" s="44" t="s">
        <v>80</v>
      </c>
    </row>
    <row r="5" spans="1:6" ht="79.5" customHeight="1">
      <c r="A5" s="46"/>
      <c r="B5" s="44"/>
      <c r="C5" s="44"/>
      <c r="D5" s="44"/>
      <c r="E5" s="44"/>
      <c r="F5" s="44"/>
    </row>
    <row r="6" spans="1:6" ht="12.75">
      <c r="A6" s="10" t="s">
        <v>0</v>
      </c>
      <c r="B6" s="11"/>
      <c r="C6" s="11"/>
      <c r="D6" s="12"/>
      <c r="E6" s="13"/>
      <c r="F6" s="13"/>
    </row>
    <row r="7" spans="1:6" s="4" customFormat="1" ht="12.75">
      <c r="A7" s="14" t="s">
        <v>11</v>
      </c>
      <c r="B7" s="19">
        <f>B8+B9+B10+B15+B17+B18+B19+B20+B21+B22+B16</f>
        <v>256158477.95000002</v>
      </c>
      <c r="C7" s="19">
        <f>C8+C9+C10+C15+C17+C18+C19+C20+C21+C22+C16</f>
        <v>270611472</v>
      </c>
      <c r="D7" s="28">
        <v>275664838</v>
      </c>
      <c r="E7" s="31">
        <f>D7-B7</f>
        <v>19506360.049999982</v>
      </c>
      <c r="F7" s="31">
        <f>D7-C7</f>
        <v>5053366</v>
      </c>
    </row>
    <row r="8" spans="1:6" ht="12.75">
      <c r="A8" s="1" t="s">
        <v>1</v>
      </c>
      <c r="B8" s="20">
        <v>195718816.5</v>
      </c>
      <c r="C8" s="20">
        <v>213810000</v>
      </c>
      <c r="D8" s="29">
        <v>220794000</v>
      </c>
      <c r="E8" s="32">
        <f>D8-B8</f>
        <v>25075183.5</v>
      </c>
      <c r="F8" s="32">
        <f>D8-C8</f>
        <v>6984000</v>
      </c>
    </row>
    <row r="9" spans="1:6" ht="12.75">
      <c r="A9" s="15" t="s">
        <v>62</v>
      </c>
      <c r="B9" s="20">
        <v>12560981.05</v>
      </c>
      <c r="C9" s="20">
        <v>14212190</v>
      </c>
      <c r="D9" s="29">
        <v>13296000</v>
      </c>
      <c r="E9" s="32">
        <f aca="true" t="shared" si="0" ref="E9:E30">D9-B9</f>
        <v>735018.9499999993</v>
      </c>
      <c r="F9" s="32">
        <f aca="true" t="shared" si="1" ref="F9:F30">D9-C9</f>
        <v>-916190</v>
      </c>
    </row>
    <row r="10" spans="1:6" ht="12.75">
      <c r="A10" s="15" t="s">
        <v>63</v>
      </c>
      <c r="B10" s="27">
        <v>24978650.74</v>
      </c>
      <c r="C10" s="27">
        <v>21094000</v>
      </c>
      <c r="D10" s="29">
        <v>20435000</v>
      </c>
      <c r="E10" s="32">
        <f t="shared" si="0"/>
        <v>-4543650.739999998</v>
      </c>
      <c r="F10" s="32">
        <f t="shared" si="1"/>
        <v>-659000</v>
      </c>
    </row>
    <row r="11" spans="1:6" ht="12.75">
      <c r="A11" s="16" t="s">
        <v>64</v>
      </c>
      <c r="B11" s="27">
        <v>15931484.82</v>
      </c>
      <c r="C11" s="27">
        <v>12448000</v>
      </c>
      <c r="D11" s="29">
        <v>11880000</v>
      </c>
      <c r="E11" s="32">
        <f t="shared" si="0"/>
        <v>-4051484.8200000003</v>
      </c>
      <c r="F11" s="32">
        <f t="shared" si="1"/>
        <v>-568000</v>
      </c>
    </row>
    <row r="12" spans="1:6" ht="12.75">
      <c r="A12" s="16" t="s">
        <v>65</v>
      </c>
      <c r="B12" s="27">
        <v>8428400.93</v>
      </c>
      <c r="C12" s="27">
        <v>8005000</v>
      </c>
      <c r="D12" s="29">
        <v>8005000</v>
      </c>
      <c r="E12" s="32">
        <f t="shared" si="0"/>
        <v>-423400.9299999997</v>
      </c>
      <c r="F12" s="32">
        <f t="shared" si="1"/>
        <v>0</v>
      </c>
    </row>
    <row r="13" spans="1:6" ht="12.75">
      <c r="A13" s="16" t="s">
        <v>66</v>
      </c>
      <c r="B13" s="27">
        <v>137276.15</v>
      </c>
      <c r="C13" s="27">
        <v>241000</v>
      </c>
      <c r="D13" s="29">
        <v>215000</v>
      </c>
      <c r="E13" s="32">
        <f>D13-B13</f>
        <v>77723.85</v>
      </c>
      <c r="F13" s="32">
        <f t="shared" si="1"/>
        <v>-26000</v>
      </c>
    </row>
    <row r="14" spans="1:6" ht="12.75">
      <c r="A14" s="16" t="s">
        <v>67</v>
      </c>
      <c r="B14" s="27">
        <v>481488.84</v>
      </c>
      <c r="C14" s="27">
        <v>400000</v>
      </c>
      <c r="D14" s="29">
        <v>335000</v>
      </c>
      <c r="E14" s="32">
        <f t="shared" si="0"/>
        <v>-146488.84000000003</v>
      </c>
      <c r="F14" s="32">
        <f t="shared" si="1"/>
        <v>-65000</v>
      </c>
    </row>
    <row r="15" spans="1:6" ht="12.75">
      <c r="A15" s="16" t="s">
        <v>68</v>
      </c>
      <c r="B15" s="27">
        <v>2114993.57</v>
      </c>
      <c r="C15" s="27">
        <v>1975000</v>
      </c>
      <c r="D15" s="29">
        <v>1990000</v>
      </c>
      <c r="E15" s="32">
        <f t="shared" si="0"/>
        <v>-124993.56999999983</v>
      </c>
      <c r="F15" s="32">
        <f t="shared" si="1"/>
        <v>15000</v>
      </c>
    </row>
    <row r="16" spans="1:6" ht="25.5">
      <c r="A16" s="16" t="s">
        <v>83</v>
      </c>
      <c r="B16" s="27">
        <v>16.53</v>
      </c>
      <c r="C16" s="27">
        <v>4800</v>
      </c>
      <c r="D16" s="29"/>
      <c r="E16" s="32">
        <f>D16-B16</f>
        <v>-16.53</v>
      </c>
      <c r="F16" s="32">
        <f>D16-C16</f>
        <v>-4800</v>
      </c>
    </row>
    <row r="17" spans="1:6" ht="25.5">
      <c r="A17" s="16" t="s">
        <v>69</v>
      </c>
      <c r="B17" s="27">
        <v>11949265.16</v>
      </c>
      <c r="C17" s="27">
        <v>11024987</v>
      </c>
      <c r="D17" s="29">
        <v>11729285</v>
      </c>
      <c r="E17" s="32">
        <f t="shared" si="0"/>
        <v>-219980.16000000015</v>
      </c>
      <c r="F17" s="32">
        <f t="shared" si="1"/>
        <v>704298</v>
      </c>
    </row>
    <row r="18" spans="1:6" ht="12.75">
      <c r="A18" s="16" t="s">
        <v>70</v>
      </c>
      <c r="B18" s="27">
        <v>398660.89</v>
      </c>
      <c r="C18" s="27">
        <v>422000</v>
      </c>
      <c r="D18" s="29">
        <v>476000</v>
      </c>
      <c r="E18" s="32">
        <f t="shared" si="0"/>
        <v>77339.10999999999</v>
      </c>
      <c r="F18" s="32">
        <f t="shared" si="1"/>
        <v>54000</v>
      </c>
    </row>
    <row r="19" spans="1:6" ht="25.5">
      <c r="A19" s="16" t="s">
        <v>71</v>
      </c>
      <c r="B19" s="27">
        <v>1167158.86</v>
      </c>
      <c r="C19" s="27">
        <v>700000</v>
      </c>
      <c r="D19" s="29">
        <v>776688</v>
      </c>
      <c r="E19" s="32">
        <f t="shared" si="0"/>
        <v>-390470.8600000001</v>
      </c>
      <c r="F19" s="32">
        <f t="shared" si="1"/>
        <v>76688</v>
      </c>
    </row>
    <row r="20" spans="1:6" ht="25.5">
      <c r="A20" s="16" t="s">
        <v>72</v>
      </c>
      <c r="B20" s="27">
        <v>3479145.33</v>
      </c>
      <c r="C20" s="27">
        <v>2605858</v>
      </c>
      <c r="D20" s="29">
        <v>2676865</v>
      </c>
      <c r="E20" s="32">
        <f t="shared" si="0"/>
        <v>-802280.3300000001</v>
      </c>
      <c r="F20" s="32">
        <f t="shared" si="1"/>
        <v>71007</v>
      </c>
    </row>
    <row r="21" spans="1:6" ht="12.75">
      <c r="A21" s="16" t="s">
        <v>73</v>
      </c>
      <c r="B21" s="27">
        <v>3836750.73</v>
      </c>
      <c r="C21" s="27">
        <v>4762637</v>
      </c>
      <c r="D21" s="29">
        <v>2491000</v>
      </c>
      <c r="E21" s="32">
        <f t="shared" si="0"/>
        <v>-1345750.73</v>
      </c>
      <c r="F21" s="32">
        <f t="shared" si="1"/>
        <v>-2271637</v>
      </c>
    </row>
    <row r="22" spans="1:6" ht="12.75">
      <c r="A22" s="16" t="s">
        <v>75</v>
      </c>
      <c r="B22" s="43">
        <v>-45961.41</v>
      </c>
      <c r="C22" s="42">
        <v>0</v>
      </c>
      <c r="D22" s="29">
        <v>1000000</v>
      </c>
      <c r="E22" s="32">
        <f>D22-B22</f>
        <v>1045961.41</v>
      </c>
      <c r="F22" s="32">
        <f>D22-C22</f>
        <v>1000000</v>
      </c>
    </row>
    <row r="23" spans="1:6" s="4" customFormat="1" ht="12.75">
      <c r="A23" s="10" t="s">
        <v>24</v>
      </c>
      <c r="B23" s="19">
        <f>B24+B25+B26+B27+B28+B29+B30</f>
        <v>712727868.53</v>
      </c>
      <c r="C23" s="19">
        <v>814606891.55</v>
      </c>
      <c r="D23" s="28">
        <f>D24+D25+D26+D27</f>
        <v>772626125.2</v>
      </c>
      <c r="E23" s="31">
        <f t="shared" si="0"/>
        <v>59898256.67000008</v>
      </c>
      <c r="F23" s="31">
        <f t="shared" si="1"/>
        <v>-41980766.349999905</v>
      </c>
    </row>
    <row r="24" spans="1:6" ht="12.75">
      <c r="A24" s="1" t="s">
        <v>23</v>
      </c>
      <c r="B24" s="20">
        <v>195490600</v>
      </c>
      <c r="C24" s="20">
        <v>145338700</v>
      </c>
      <c r="D24" s="29">
        <v>142252400</v>
      </c>
      <c r="E24" s="32">
        <f t="shared" si="0"/>
        <v>-53238200</v>
      </c>
      <c r="F24" s="32">
        <f t="shared" si="1"/>
        <v>-3086300</v>
      </c>
    </row>
    <row r="25" spans="1:6" ht="12.75">
      <c r="A25" s="1" t="s">
        <v>8</v>
      </c>
      <c r="B25" s="20">
        <v>80103476.1</v>
      </c>
      <c r="C25" s="20">
        <v>194132625</v>
      </c>
      <c r="D25" s="29">
        <v>167213464.2</v>
      </c>
      <c r="E25" s="32">
        <f t="shared" si="0"/>
        <v>87109988.1</v>
      </c>
      <c r="F25" s="32">
        <f t="shared" si="1"/>
        <v>-26919160.800000012</v>
      </c>
    </row>
    <row r="26" spans="1:6" ht="12.75">
      <c r="A26" s="1" t="s">
        <v>9</v>
      </c>
      <c r="B26" s="20">
        <v>429276747.25</v>
      </c>
      <c r="C26" s="20">
        <v>452582989</v>
      </c>
      <c r="D26" s="29">
        <v>461656591</v>
      </c>
      <c r="E26" s="32">
        <f t="shared" si="0"/>
        <v>32379843.75</v>
      </c>
      <c r="F26" s="32">
        <f t="shared" si="1"/>
        <v>9073602</v>
      </c>
    </row>
    <row r="27" spans="1:6" ht="12.75">
      <c r="A27" s="1" t="s">
        <v>10</v>
      </c>
      <c r="B27" s="20">
        <v>2367153.29</v>
      </c>
      <c r="C27" s="20">
        <v>21014388</v>
      </c>
      <c r="D27" s="29">
        <v>1503670</v>
      </c>
      <c r="E27" s="32">
        <f t="shared" si="0"/>
        <v>-863483.29</v>
      </c>
      <c r="F27" s="32">
        <f t="shared" si="1"/>
        <v>-19510718</v>
      </c>
    </row>
    <row r="28" spans="1:6" ht="18" customHeight="1">
      <c r="A28" s="1" t="s">
        <v>7</v>
      </c>
      <c r="B28" s="20">
        <v>6413000</v>
      </c>
      <c r="C28" s="20">
        <v>6413000</v>
      </c>
      <c r="D28" s="30"/>
      <c r="E28" s="32">
        <f t="shared" si="0"/>
        <v>-6413000</v>
      </c>
      <c r="F28" s="32">
        <f t="shared" si="1"/>
        <v>-6413000</v>
      </c>
    </row>
    <row r="29" spans="1:6" ht="27" customHeight="1">
      <c r="A29" s="1" t="s">
        <v>20</v>
      </c>
      <c r="B29" s="20">
        <v>0</v>
      </c>
      <c r="C29" s="20">
        <v>30.23</v>
      </c>
      <c r="D29" s="29"/>
      <c r="E29" s="32">
        <f t="shared" si="0"/>
        <v>0</v>
      </c>
      <c r="F29" s="32">
        <f t="shared" si="1"/>
        <v>-30.23</v>
      </c>
    </row>
    <row r="30" spans="1:6" ht="30" customHeight="1">
      <c r="A30" s="2" t="s">
        <v>21</v>
      </c>
      <c r="B30" s="20">
        <v>-923108.11</v>
      </c>
      <c r="C30" s="20">
        <v>-4874840.68</v>
      </c>
      <c r="D30" s="29"/>
      <c r="E30" s="32">
        <f t="shared" si="0"/>
        <v>923108.11</v>
      </c>
      <c r="F30" s="32">
        <f t="shared" si="1"/>
        <v>4874840.68</v>
      </c>
    </row>
    <row r="31" spans="1:6" s="5" customFormat="1" ht="12.75">
      <c r="A31" s="34" t="s">
        <v>2</v>
      </c>
      <c r="B31" s="35">
        <f>B7+B23</f>
        <v>968886346.48</v>
      </c>
      <c r="C31" s="35">
        <f>C7+C23</f>
        <v>1085218363.55</v>
      </c>
      <c r="D31" s="35">
        <f>D7+D23</f>
        <v>1048290963.2</v>
      </c>
      <c r="E31" s="36">
        <f>D31-B31</f>
        <v>79404616.72000003</v>
      </c>
      <c r="F31" s="36">
        <f>D31-C31</f>
        <v>-36927400.349999905</v>
      </c>
    </row>
    <row r="32" spans="1:6" ht="12.75">
      <c r="A32" s="37" t="s">
        <v>3</v>
      </c>
      <c r="B32" s="21"/>
      <c r="C32" s="21"/>
      <c r="D32" s="21"/>
      <c r="E32" s="33"/>
      <c r="F32" s="33"/>
    </row>
    <row r="33" spans="1:8" ht="12.75">
      <c r="A33" s="38" t="s">
        <v>25</v>
      </c>
      <c r="B33" s="22">
        <f>B34+B35+B36+B37+B38+B39</f>
        <v>96482806.11</v>
      </c>
      <c r="C33" s="22">
        <f>C34+C35+C36+C37+C38+C39</f>
        <v>111684084.28</v>
      </c>
      <c r="D33" s="22">
        <f>D34+D35+D36+D37+D38+D39</f>
        <v>110274503.5</v>
      </c>
      <c r="E33" s="31">
        <f>D33-B33</f>
        <v>13791697.39</v>
      </c>
      <c r="F33" s="31">
        <f>D33-C33</f>
        <v>-1409580.7800000012</v>
      </c>
      <c r="G33" s="17"/>
      <c r="H33" s="18"/>
    </row>
    <row r="34" spans="1:8" ht="48.75" customHeight="1">
      <c r="A34" s="39" t="s">
        <v>26</v>
      </c>
      <c r="B34" s="23">
        <v>372934</v>
      </c>
      <c r="C34" s="23">
        <v>408000</v>
      </c>
      <c r="D34" s="23">
        <v>432000</v>
      </c>
      <c r="E34" s="32">
        <f>D34-B34</f>
        <v>59066</v>
      </c>
      <c r="F34" s="32">
        <f>D34-C34</f>
        <v>24000</v>
      </c>
      <c r="G34" s="17"/>
      <c r="H34" s="18"/>
    </row>
    <row r="35" spans="1:8" ht="42" customHeight="1">
      <c r="A35" s="39" t="s">
        <v>27</v>
      </c>
      <c r="B35" s="23">
        <v>58059433.36</v>
      </c>
      <c r="C35" s="23">
        <v>61182770.29</v>
      </c>
      <c r="D35" s="23">
        <v>76219367</v>
      </c>
      <c r="E35" s="32">
        <f aca="true" t="shared" si="2" ref="E35:E78">D35-B35</f>
        <v>18159933.64</v>
      </c>
      <c r="F35" s="32">
        <f aca="true" t="shared" si="3" ref="F35:F78">D35-C35</f>
        <v>15036596.71</v>
      </c>
      <c r="G35" s="17"/>
      <c r="H35" s="18"/>
    </row>
    <row r="36" spans="1:8" ht="30" customHeight="1">
      <c r="A36" s="39" t="s">
        <v>28</v>
      </c>
      <c r="B36" s="23">
        <v>13356786.87</v>
      </c>
      <c r="C36" s="23">
        <v>15049392.21</v>
      </c>
      <c r="D36" s="23">
        <v>15283500</v>
      </c>
      <c r="E36" s="32">
        <f t="shared" si="2"/>
        <v>1926713.1300000008</v>
      </c>
      <c r="F36" s="32">
        <f t="shared" si="3"/>
        <v>234107.7899999991</v>
      </c>
      <c r="G36" s="17"/>
      <c r="H36" s="18"/>
    </row>
    <row r="37" spans="1:8" ht="12.75">
      <c r="A37" s="39" t="s">
        <v>53</v>
      </c>
      <c r="B37" s="23">
        <v>651252.88</v>
      </c>
      <c r="C37" s="23">
        <v>733101</v>
      </c>
      <c r="D37" s="23">
        <v>2581896</v>
      </c>
      <c r="E37" s="32">
        <f t="shared" si="2"/>
        <v>1930643.12</v>
      </c>
      <c r="F37" s="32">
        <f t="shared" si="3"/>
        <v>1848795</v>
      </c>
      <c r="G37" s="17"/>
      <c r="H37" s="18"/>
    </row>
    <row r="38" spans="1:8" ht="12.75">
      <c r="A38" s="39" t="s">
        <v>29</v>
      </c>
      <c r="B38" s="23">
        <v>0</v>
      </c>
      <c r="C38" s="23">
        <v>111837.49</v>
      </c>
      <c r="D38" s="23">
        <v>500000</v>
      </c>
      <c r="E38" s="32">
        <f t="shared" si="2"/>
        <v>500000</v>
      </c>
      <c r="F38" s="32">
        <f t="shared" si="3"/>
        <v>388162.51</v>
      </c>
      <c r="G38" s="17"/>
      <c r="H38" s="18"/>
    </row>
    <row r="39" spans="1:8" ht="12.75">
      <c r="A39" s="39" t="s">
        <v>30</v>
      </c>
      <c r="B39" s="23">
        <v>24042399</v>
      </c>
      <c r="C39" s="23">
        <v>34198983.29</v>
      </c>
      <c r="D39" s="23">
        <v>15257740.5</v>
      </c>
      <c r="E39" s="32">
        <f t="shared" si="2"/>
        <v>-8784658.5</v>
      </c>
      <c r="F39" s="32">
        <f t="shared" si="3"/>
        <v>-18941242.79</v>
      </c>
      <c r="G39" s="17"/>
      <c r="H39" s="18"/>
    </row>
    <row r="40" spans="1:8" ht="12.75">
      <c r="A40" s="38" t="s">
        <v>18</v>
      </c>
      <c r="B40" s="22">
        <f>B41</f>
        <v>2531300</v>
      </c>
      <c r="C40" s="22">
        <f>C41</f>
        <v>2631400</v>
      </c>
      <c r="D40" s="22">
        <f>D41</f>
        <v>0</v>
      </c>
      <c r="E40" s="31">
        <f t="shared" si="2"/>
        <v>-2531300</v>
      </c>
      <c r="F40" s="31">
        <f t="shared" si="3"/>
        <v>-2631400</v>
      </c>
      <c r="G40" s="17"/>
      <c r="H40" s="18"/>
    </row>
    <row r="41" spans="1:8" ht="12.75">
      <c r="A41" s="39" t="s">
        <v>31</v>
      </c>
      <c r="B41" s="23">
        <v>2531300</v>
      </c>
      <c r="C41" s="23">
        <v>2631400</v>
      </c>
      <c r="D41" s="23"/>
      <c r="E41" s="32">
        <f t="shared" si="2"/>
        <v>-2531300</v>
      </c>
      <c r="F41" s="32">
        <f t="shared" si="3"/>
        <v>-2631400</v>
      </c>
      <c r="G41" s="17"/>
      <c r="H41" s="18"/>
    </row>
    <row r="42" spans="1:8" ht="13.5" customHeight="1">
      <c r="A42" s="38" t="s">
        <v>12</v>
      </c>
      <c r="B42" s="22">
        <f>B43</f>
        <v>13626</v>
      </c>
      <c r="C42" s="22">
        <f>C43</f>
        <v>3735000</v>
      </c>
      <c r="D42" s="22">
        <f>D43</f>
        <v>600000</v>
      </c>
      <c r="E42" s="31">
        <f t="shared" si="2"/>
        <v>586374</v>
      </c>
      <c r="F42" s="31">
        <f t="shared" si="3"/>
        <v>-3135000</v>
      </c>
      <c r="G42" s="17"/>
      <c r="H42" s="18"/>
    </row>
    <row r="43" spans="1:8" ht="26.25" customHeight="1">
      <c r="A43" s="39" t="s">
        <v>32</v>
      </c>
      <c r="B43" s="23">
        <v>13626</v>
      </c>
      <c r="C43" s="23">
        <v>3735000</v>
      </c>
      <c r="D43" s="23">
        <v>600000</v>
      </c>
      <c r="E43" s="32">
        <f t="shared" si="2"/>
        <v>586374</v>
      </c>
      <c r="F43" s="32">
        <f t="shared" si="3"/>
        <v>-3135000</v>
      </c>
      <c r="G43" s="17"/>
      <c r="H43" s="18"/>
    </row>
    <row r="44" spans="1:8" ht="12.75">
      <c r="A44" s="38" t="s">
        <v>13</v>
      </c>
      <c r="B44" s="22">
        <f>SUM(B45:B49)</f>
        <v>34223927.49</v>
      </c>
      <c r="C44" s="22">
        <f>SUM(C45:C49)</f>
        <v>43224881.72</v>
      </c>
      <c r="D44" s="22">
        <f>D45+D46+D48+D49+D47</f>
        <v>37120100</v>
      </c>
      <c r="E44" s="32">
        <f t="shared" si="2"/>
        <v>2896172.509999998</v>
      </c>
      <c r="F44" s="32">
        <f t="shared" si="3"/>
        <v>-6104781.719999999</v>
      </c>
      <c r="G44" s="17"/>
      <c r="H44" s="18"/>
    </row>
    <row r="45" spans="1:8" ht="12.75">
      <c r="A45" s="39" t="s">
        <v>54</v>
      </c>
      <c r="B45" s="23">
        <v>0</v>
      </c>
      <c r="C45" s="23">
        <v>0</v>
      </c>
      <c r="D45" s="23">
        <v>0</v>
      </c>
      <c r="E45" s="32">
        <f t="shared" si="2"/>
        <v>0</v>
      </c>
      <c r="F45" s="32">
        <f t="shared" si="3"/>
        <v>0</v>
      </c>
      <c r="G45" s="17"/>
      <c r="H45" s="18"/>
    </row>
    <row r="46" spans="1:8" ht="12.75">
      <c r="A46" s="39" t="s">
        <v>33</v>
      </c>
      <c r="B46" s="23">
        <v>641430</v>
      </c>
      <c r="C46" s="23">
        <v>5480000</v>
      </c>
      <c r="D46" s="23">
        <v>314400</v>
      </c>
      <c r="E46" s="32">
        <f t="shared" si="2"/>
        <v>-327030</v>
      </c>
      <c r="F46" s="32">
        <f t="shared" si="3"/>
        <v>-5165600</v>
      </c>
      <c r="G46" s="17"/>
      <c r="H46" s="18"/>
    </row>
    <row r="47" spans="1:8" ht="12.75">
      <c r="A47" s="39" t="s">
        <v>74</v>
      </c>
      <c r="B47" s="23">
        <v>1178961.37</v>
      </c>
      <c r="C47" s="23">
        <v>1120000</v>
      </c>
      <c r="D47" s="23">
        <v>570000</v>
      </c>
      <c r="E47" s="32">
        <f t="shared" si="2"/>
        <v>-608961.3700000001</v>
      </c>
      <c r="F47" s="32">
        <f t="shared" si="3"/>
        <v>-550000</v>
      </c>
      <c r="G47" s="17"/>
      <c r="H47" s="18"/>
    </row>
    <row r="48" spans="1:8" ht="12.75">
      <c r="A48" s="39" t="s">
        <v>34</v>
      </c>
      <c r="B48" s="23">
        <v>28457047.11</v>
      </c>
      <c r="C48" s="23">
        <v>29915756.16</v>
      </c>
      <c r="D48" s="23">
        <v>34278900</v>
      </c>
      <c r="E48" s="32">
        <f t="shared" si="2"/>
        <v>5821852.890000001</v>
      </c>
      <c r="F48" s="32">
        <f t="shared" si="3"/>
        <v>4363143.84</v>
      </c>
      <c r="G48" s="17"/>
      <c r="H48" s="18"/>
    </row>
    <row r="49" spans="1:8" ht="12.75">
      <c r="A49" s="39" t="s">
        <v>35</v>
      </c>
      <c r="B49" s="23">
        <v>3946489.01</v>
      </c>
      <c r="C49" s="23">
        <v>6709125.56</v>
      </c>
      <c r="D49" s="23">
        <v>1956800</v>
      </c>
      <c r="E49" s="32">
        <f t="shared" si="2"/>
        <v>-1989689.0099999998</v>
      </c>
      <c r="F49" s="32">
        <f t="shared" si="3"/>
        <v>-4752325.56</v>
      </c>
      <c r="G49" s="17"/>
      <c r="H49" s="18"/>
    </row>
    <row r="50" spans="1:8" ht="12.75">
      <c r="A50" s="38" t="s">
        <v>14</v>
      </c>
      <c r="B50" s="22">
        <f>B51+B53+B52</f>
        <v>31202775.099999998</v>
      </c>
      <c r="C50" s="22">
        <f>C51+C53+C52</f>
        <v>47772867.39</v>
      </c>
      <c r="D50" s="22">
        <f>D51+D53+D52</f>
        <v>27072418</v>
      </c>
      <c r="E50" s="31">
        <f t="shared" si="2"/>
        <v>-4130357.0999999978</v>
      </c>
      <c r="F50" s="31">
        <f t="shared" si="3"/>
        <v>-20700449.39</v>
      </c>
      <c r="G50" s="17"/>
      <c r="H50" s="18"/>
    </row>
    <row r="51" spans="1:8" ht="12.75">
      <c r="A51" s="39" t="s">
        <v>36</v>
      </c>
      <c r="B51" s="23">
        <v>29570070.09</v>
      </c>
      <c r="C51" s="23">
        <v>38681826.6</v>
      </c>
      <c r="D51" s="23">
        <v>6060494</v>
      </c>
      <c r="E51" s="32">
        <f t="shared" si="2"/>
        <v>-23509576.09</v>
      </c>
      <c r="F51" s="32">
        <f t="shared" si="3"/>
        <v>-32621332.6</v>
      </c>
      <c r="G51" s="17"/>
      <c r="H51" s="18"/>
    </row>
    <row r="52" spans="1:8" ht="12.75">
      <c r="A52" s="39" t="s">
        <v>37</v>
      </c>
      <c r="B52" s="23">
        <v>987343.9</v>
      </c>
      <c r="C52" s="23">
        <v>6997800</v>
      </c>
      <c r="D52" s="23">
        <v>20650000</v>
      </c>
      <c r="E52" s="32">
        <f t="shared" si="2"/>
        <v>19662656.1</v>
      </c>
      <c r="F52" s="32">
        <f t="shared" si="3"/>
        <v>13652200</v>
      </c>
      <c r="G52" s="17"/>
      <c r="H52" s="18"/>
    </row>
    <row r="53" spans="1:8" ht="12.75">
      <c r="A53" s="40" t="s">
        <v>38</v>
      </c>
      <c r="B53" s="23">
        <v>645361.11</v>
      </c>
      <c r="C53" s="23">
        <v>2093240.79</v>
      </c>
      <c r="D53" s="23">
        <v>361924</v>
      </c>
      <c r="E53" s="32">
        <f t="shared" si="2"/>
        <v>-283437.11</v>
      </c>
      <c r="F53" s="32">
        <f t="shared" si="3"/>
        <v>-1731316.79</v>
      </c>
      <c r="G53" s="17"/>
      <c r="H53" s="18"/>
    </row>
    <row r="54" spans="1:8" ht="12.75">
      <c r="A54" s="38" t="s">
        <v>15</v>
      </c>
      <c r="B54" s="22">
        <f>SUM(B55:B59)</f>
        <v>565776405.6</v>
      </c>
      <c r="C54" s="22">
        <f>SUM(C55:C59)</f>
        <v>615770411.3000001</v>
      </c>
      <c r="D54" s="22">
        <f>SUM(D55:D59)</f>
        <v>605941394.7</v>
      </c>
      <c r="E54" s="31">
        <f t="shared" si="2"/>
        <v>40164989.100000024</v>
      </c>
      <c r="F54" s="31">
        <f t="shared" si="3"/>
        <v>-9829016.600000024</v>
      </c>
      <c r="G54" s="17"/>
      <c r="H54" s="18"/>
    </row>
    <row r="55" spans="1:8" ht="12.75">
      <c r="A55" s="39" t="s">
        <v>39</v>
      </c>
      <c r="B55" s="23">
        <v>98828661.83</v>
      </c>
      <c r="C55" s="23">
        <v>92155464.73</v>
      </c>
      <c r="D55" s="23">
        <v>108295606.7</v>
      </c>
      <c r="E55" s="32">
        <f t="shared" si="2"/>
        <v>9466944.870000005</v>
      </c>
      <c r="F55" s="32">
        <f t="shared" si="3"/>
        <v>16140141.969999999</v>
      </c>
      <c r="G55" s="17"/>
      <c r="H55" s="18"/>
    </row>
    <row r="56" spans="1:8" ht="12.75">
      <c r="A56" s="39" t="s">
        <v>40</v>
      </c>
      <c r="B56" s="23">
        <v>393305237.95</v>
      </c>
      <c r="C56" s="23">
        <v>442757439.33</v>
      </c>
      <c r="D56" s="23">
        <v>422169419</v>
      </c>
      <c r="E56" s="32">
        <f t="shared" si="2"/>
        <v>28864181.050000012</v>
      </c>
      <c r="F56" s="32">
        <f t="shared" si="3"/>
        <v>-20588020.329999983</v>
      </c>
      <c r="G56" s="17"/>
      <c r="H56" s="18"/>
    </row>
    <row r="57" spans="1:8" ht="12.75">
      <c r="A57" s="39" t="s">
        <v>56</v>
      </c>
      <c r="B57" s="23">
        <v>54691338.03</v>
      </c>
      <c r="C57" s="23">
        <v>59566534.55</v>
      </c>
      <c r="D57" s="23">
        <v>52918518</v>
      </c>
      <c r="E57" s="32">
        <f t="shared" si="2"/>
        <v>-1772820.0300000012</v>
      </c>
      <c r="F57" s="32">
        <f t="shared" si="3"/>
        <v>-6648016.549999997</v>
      </c>
      <c r="G57" s="17"/>
      <c r="H57" s="18"/>
    </row>
    <row r="58" spans="1:8" ht="12.75">
      <c r="A58" s="39" t="s">
        <v>55</v>
      </c>
      <c r="B58" s="23">
        <v>2134342.97</v>
      </c>
      <c r="C58" s="23">
        <v>2360344.45</v>
      </c>
      <c r="D58" s="23">
        <v>1629400</v>
      </c>
      <c r="E58" s="32">
        <f t="shared" si="2"/>
        <v>-504942.9700000002</v>
      </c>
      <c r="F58" s="32">
        <f t="shared" si="3"/>
        <v>-730944.4500000002</v>
      </c>
      <c r="G58" s="17"/>
      <c r="H58" s="18"/>
    </row>
    <row r="59" spans="1:8" ht="12.75">
      <c r="A59" s="39" t="s">
        <v>41</v>
      </c>
      <c r="B59" s="23">
        <v>16816824.82</v>
      </c>
      <c r="C59" s="23">
        <v>18930628.24</v>
      </c>
      <c r="D59" s="23">
        <v>20928451</v>
      </c>
      <c r="E59" s="32">
        <f t="shared" si="2"/>
        <v>4111626.1799999997</v>
      </c>
      <c r="F59" s="32">
        <f t="shared" si="3"/>
        <v>1997822.7600000016</v>
      </c>
      <c r="G59" s="17"/>
      <c r="H59" s="18"/>
    </row>
    <row r="60" spans="1:8" ht="12.75">
      <c r="A60" s="38" t="s">
        <v>16</v>
      </c>
      <c r="B60" s="22">
        <f>SUM(B61:B62)</f>
        <v>103987814.18</v>
      </c>
      <c r="C60" s="22">
        <f>SUM(C61:C62)</f>
        <v>128455847.14</v>
      </c>
      <c r="D60" s="22">
        <f>SUM(D61:D62)</f>
        <v>108998960</v>
      </c>
      <c r="E60" s="31">
        <f t="shared" si="2"/>
        <v>5011145.819999993</v>
      </c>
      <c r="F60" s="31">
        <f t="shared" si="3"/>
        <v>-19456887.14</v>
      </c>
      <c r="G60" s="17"/>
      <c r="H60" s="18"/>
    </row>
    <row r="61" spans="1:8" ht="12.75">
      <c r="A61" s="39" t="s">
        <v>42</v>
      </c>
      <c r="B61" s="23">
        <v>84230025.73</v>
      </c>
      <c r="C61" s="23">
        <v>107746126.86</v>
      </c>
      <c r="D61" s="23">
        <v>83217260</v>
      </c>
      <c r="E61" s="32">
        <f t="shared" si="2"/>
        <v>-1012765.7300000042</v>
      </c>
      <c r="F61" s="32">
        <f t="shared" si="3"/>
        <v>-24528866.86</v>
      </c>
      <c r="G61" s="17"/>
      <c r="H61" s="18"/>
    </row>
    <row r="62" spans="1:8" ht="12.75">
      <c r="A62" s="39" t="s">
        <v>43</v>
      </c>
      <c r="B62" s="23">
        <v>19757788.45</v>
      </c>
      <c r="C62" s="23">
        <v>20709720.28</v>
      </c>
      <c r="D62" s="23">
        <v>25781700</v>
      </c>
      <c r="E62" s="32">
        <f t="shared" si="2"/>
        <v>6023911.550000001</v>
      </c>
      <c r="F62" s="32">
        <f t="shared" si="3"/>
        <v>5071979.719999999</v>
      </c>
      <c r="G62" s="17"/>
      <c r="H62" s="18"/>
    </row>
    <row r="63" spans="1:8" ht="12.75">
      <c r="A63" s="38" t="s">
        <v>17</v>
      </c>
      <c r="B63" s="22">
        <f>SUM(B64:B66)</f>
        <v>49634593.67</v>
      </c>
      <c r="C63" s="22">
        <f>SUM(C64:C66)</f>
        <v>51357878.5</v>
      </c>
      <c r="D63" s="22">
        <f>SUM(D64:D66)</f>
        <v>46798070</v>
      </c>
      <c r="E63" s="31">
        <f t="shared" si="2"/>
        <v>-2836523.670000002</v>
      </c>
      <c r="F63" s="31">
        <f t="shared" si="3"/>
        <v>-4559808.5</v>
      </c>
      <c r="G63" s="17"/>
      <c r="H63" s="18"/>
    </row>
    <row r="64" spans="1:8" ht="12.75">
      <c r="A64" s="39" t="s">
        <v>44</v>
      </c>
      <c r="B64" s="23">
        <v>6200540.95</v>
      </c>
      <c r="C64" s="23">
        <v>6303000</v>
      </c>
      <c r="D64" s="23">
        <v>6809000</v>
      </c>
      <c r="E64" s="32">
        <f t="shared" si="2"/>
        <v>608459.0499999998</v>
      </c>
      <c r="F64" s="32">
        <f t="shared" si="3"/>
        <v>506000</v>
      </c>
      <c r="G64" s="17"/>
      <c r="H64" s="18"/>
    </row>
    <row r="65" spans="1:8" ht="12.75">
      <c r="A65" s="39" t="s">
        <v>45</v>
      </c>
      <c r="B65" s="23">
        <v>15387846.72</v>
      </c>
      <c r="C65" s="23">
        <v>13869498</v>
      </c>
      <c r="D65" s="23">
        <v>12800000</v>
      </c>
      <c r="E65" s="32">
        <f t="shared" si="2"/>
        <v>-2587846.7200000007</v>
      </c>
      <c r="F65" s="32">
        <f t="shared" si="3"/>
        <v>-1069498</v>
      </c>
      <c r="G65" s="17"/>
      <c r="H65" s="18"/>
    </row>
    <row r="66" spans="1:8" ht="12.75">
      <c r="A66" s="39" t="s">
        <v>46</v>
      </c>
      <c r="B66" s="23">
        <v>28046206</v>
      </c>
      <c r="C66" s="23">
        <v>31185380.5</v>
      </c>
      <c r="D66" s="23">
        <v>27189070</v>
      </c>
      <c r="E66" s="32">
        <f t="shared" si="2"/>
        <v>-857136</v>
      </c>
      <c r="F66" s="32">
        <f t="shared" si="3"/>
        <v>-3996310.5</v>
      </c>
      <c r="G66" s="17"/>
      <c r="H66" s="18"/>
    </row>
    <row r="67" spans="1:8" ht="12.75">
      <c r="A67" s="38" t="s">
        <v>47</v>
      </c>
      <c r="B67" s="25">
        <f>B68+B69</f>
        <v>12344142.37</v>
      </c>
      <c r="C67" s="25">
        <f>C68+C69</f>
        <v>17332793.45</v>
      </c>
      <c r="D67" s="25">
        <f>D68+D69</f>
        <v>20601317</v>
      </c>
      <c r="E67" s="31">
        <f t="shared" si="2"/>
        <v>8257174.630000001</v>
      </c>
      <c r="F67" s="31">
        <f t="shared" si="3"/>
        <v>3268523.5500000007</v>
      </c>
      <c r="G67" s="17"/>
      <c r="H67" s="18"/>
    </row>
    <row r="68" spans="1:8" ht="12.75">
      <c r="A68" s="39" t="s">
        <v>48</v>
      </c>
      <c r="B68" s="23">
        <v>8021992.85</v>
      </c>
      <c r="C68" s="23">
        <v>12134828.74</v>
      </c>
      <c r="D68" s="23">
        <v>13425532</v>
      </c>
      <c r="E68" s="32">
        <f t="shared" si="2"/>
        <v>5403539.15</v>
      </c>
      <c r="F68" s="32">
        <f t="shared" si="3"/>
        <v>1290703.2599999998</v>
      </c>
      <c r="G68" s="17"/>
      <c r="H68" s="18"/>
    </row>
    <row r="69" spans="1:8" ht="12.75">
      <c r="A69" s="39" t="s">
        <v>49</v>
      </c>
      <c r="B69" s="23">
        <v>4322149.52</v>
      </c>
      <c r="C69" s="23">
        <v>5197964.71</v>
      </c>
      <c r="D69" s="23">
        <v>7175785</v>
      </c>
      <c r="E69" s="32">
        <f t="shared" si="2"/>
        <v>2853635.4800000004</v>
      </c>
      <c r="F69" s="32">
        <f t="shared" si="3"/>
        <v>1977820.29</v>
      </c>
      <c r="G69" s="17"/>
      <c r="H69" s="18"/>
    </row>
    <row r="70" spans="1:8" ht="16.5" customHeight="1">
      <c r="A70" s="38" t="s">
        <v>19</v>
      </c>
      <c r="B70" s="25">
        <f>B71</f>
        <v>3358447.92</v>
      </c>
      <c r="C70" s="25">
        <f>C71</f>
        <v>2250000</v>
      </c>
      <c r="D70" s="25">
        <f>D71</f>
        <v>1300000</v>
      </c>
      <c r="E70" s="31">
        <f t="shared" si="2"/>
        <v>-2058447.92</v>
      </c>
      <c r="F70" s="31">
        <f t="shared" si="3"/>
        <v>-950000</v>
      </c>
      <c r="G70" s="17"/>
      <c r="H70" s="18"/>
    </row>
    <row r="71" spans="1:8" ht="16.5" customHeight="1">
      <c r="A71" s="39" t="s">
        <v>50</v>
      </c>
      <c r="B71" s="23">
        <v>3358447.92</v>
      </c>
      <c r="C71" s="23">
        <v>2250000</v>
      </c>
      <c r="D71" s="23">
        <v>1300000</v>
      </c>
      <c r="E71" s="32">
        <f t="shared" si="2"/>
        <v>-2058447.92</v>
      </c>
      <c r="F71" s="32">
        <f t="shared" si="3"/>
        <v>-950000</v>
      </c>
      <c r="G71" s="17"/>
      <c r="H71" s="18"/>
    </row>
    <row r="72" spans="1:8" ht="27" customHeight="1">
      <c r="A72" s="38" t="s">
        <v>61</v>
      </c>
      <c r="B72" s="25">
        <f>SUM(B73:B75)</f>
        <v>55683851.29</v>
      </c>
      <c r="C72" s="25">
        <f>SUM(C73:C75)</f>
        <v>64451736.18</v>
      </c>
      <c r="D72" s="25">
        <f>SUM(D73:D75)</f>
        <v>79494200</v>
      </c>
      <c r="E72" s="31">
        <f t="shared" si="2"/>
        <v>23810348.71</v>
      </c>
      <c r="F72" s="31">
        <f t="shared" si="3"/>
        <v>15042463.82</v>
      </c>
      <c r="G72" s="17"/>
      <c r="H72" s="18"/>
    </row>
    <row r="73" spans="1:8" ht="29.25" customHeight="1">
      <c r="A73" s="39" t="s">
        <v>51</v>
      </c>
      <c r="B73" s="23">
        <v>11441500</v>
      </c>
      <c r="C73" s="23">
        <v>11752700</v>
      </c>
      <c r="D73" s="23">
        <v>25120200</v>
      </c>
      <c r="E73" s="32">
        <f t="shared" si="2"/>
        <v>13678700</v>
      </c>
      <c r="F73" s="32">
        <f t="shared" si="3"/>
        <v>13367500</v>
      </c>
      <c r="G73" s="17"/>
      <c r="H73" s="18"/>
    </row>
    <row r="74" spans="1:8" ht="12.75">
      <c r="A74" s="39" t="s">
        <v>52</v>
      </c>
      <c r="B74" s="24">
        <v>44242351.29</v>
      </c>
      <c r="C74" s="24">
        <v>52699036.18</v>
      </c>
      <c r="D74" s="24">
        <v>0</v>
      </c>
      <c r="E74" s="32">
        <f t="shared" si="2"/>
        <v>-44242351.29</v>
      </c>
      <c r="F74" s="32">
        <f t="shared" si="3"/>
        <v>-52699036.18</v>
      </c>
      <c r="G74" s="17"/>
      <c r="H74" s="18"/>
    </row>
    <row r="75" spans="1:8" ht="12.75">
      <c r="A75" s="39" t="s">
        <v>82</v>
      </c>
      <c r="B75" s="24"/>
      <c r="C75" s="24"/>
      <c r="D75" s="24">
        <v>54374000</v>
      </c>
      <c r="E75" s="32">
        <f t="shared" si="2"/>
        <v>54374000</v>
      </c>
      <c r="F75" s="32">
        <f t="shared" si="3"/>
        <v>54374000</v>
      </c>
      <c r="G75" s="17"/>
      <c r="H75" s="18"/>
    </row>
    <row r="76" spans="1:8" s="5" customFormat="1" ht="12.75">
      <c r="A76" s="34" t="s">
        <v>4</v>
      </c>
      <c r="B76" s="25">
        <f>B72+B70+B67+B63+B60+B54+B50+B44+B42+B40+B33</f>
        <v>955239689.73</v>
      </c>
      <c r="C76" s="25">
        <f>C72+C70+C67+C63+C60+C54+C50+C44+C42+C40+C33</f>
        <v>1088666899.96</v>
      </c>
      <c r="D76" s="25">
        <f>D72+D70+D67+D63+D60+D54+D50+D44+D42+D40+D33</f>
        <v>1038200963.2</v>
      </c>
      <c r="E76" s="36">
        <f t="shared" si="2"/>
        <v>82961273.47000003</v>
      </c>
      <c r="F76" s="36">
        <f t="shared" si="3"/>
        <v>-50465936.75999999</v>
      </c>
      <c r="G76" s="17"/>
      <c r="H76" s="18"/>
    </row>
    <row r="77" spans="1:8" s="4" customFormat="1" ht="12.75">
      <c r="A77" s="34" t="s">
        <v>5</v>
      </c>
      <c r="B77" s="25">
        <f>B31-B76</f>
        <v>13646656.75</v>
      </c>
      <c r="C77" s="25">
        <f>C31-C76</f>
        <v>-3448536.410000086</v>
      </c>
      <c r="D77" s="25">
        <f>D31-D76</f>
        <v>10090000</v>
      </c>
      <c r="E77" s="36">
        <f t="shared" si="2"/>
        <v>-3556656.75</v>
      </c>
      <c r="F77" s="36">
        <f t="shared" si="3"/>
        <v>13538536.410000086</v>
      </c>
      <c r="G77" s="17"/>
      <c r="H77" s="18"/>
    </row>
    <row r="78" spans="1:8" s="6" customFormat="1" ht="17.25" customHeight="1">
      <c r="A78" s="34" t="s">
        <v>6</v>
      </c>
      <c r="B78" s="25">
        <f>B79+B82</f>
        <v>-13646656.75</v>
      </c>
      <c r="C78" s="25">
        <f>C79+C82</f>
        <v>3448536.1100000003</v>
      </c>
      <c r="D78" s="25">
        <f>D79+D82</f>
        <v>-10090000</v>
      </c>
      <c r="E78" s="36">
        <f t="shared" si="2"/>
        <v>3556656.75</v>
      </c>
      <c r="F78" s="36">
        <f t="shared" si="3"/>
        <v>-13538536.11</v>
      </c>
      <c r="G78" s="17"/>
      <c r="H78" s="18"/>
    </row>
    <row r="79" spans="1:8" ht="12.75">
      <c r="A79" s="41" t="s">
        <v>57</v>
      </c>
      <c r="B79" s="26">
        <f>B80+B81</f>
        <v>-7200000</v>
      </c>
      <c r="C79" s="26">
        <f>C80+C81</f>
        <v>-3210000</v>
      </c>
      <c r="D79" s="26">
        <f>D80+D81</f>
        <v>-10090000</v>
      </c>
      <c r="E79" s="32">
        <f>D79-B79</f>
        <v>-2890000</v>
      </c>
      <c r="F79" s="32">
        <f>D79-C79</f>
        <v>-6880000</v>
      </c>
      <c r="G79" s="17"/>
      <c r="H79" s="18"/>
    </row>
    <row r="80" spans="1:8" ht="12.75">
      <c r="A80" s="41" t="s">
        <v>58</v>
      </c>
      <c r="B80" s="26">
        <v>0</v>
      </c>
      <c r="C80" s="26">
        <v>0</v>
      </c>
      <c r="D80" s="26">
        <v>0</v>
      </c>
      <c r="E80" s="32">
        <f>D80-B80</f>
        <v>0</v>
      </c>
      <c r="F80" s="32">
        <f>D80-C80</f>
        <v>0</v>
      </c>
      <c r="G80" s="17"/>
      <c r="H80" s="18"/>
    </row>
    <row r="81" spans="1:8" ht="12.75">
      <c r="A81" s="41" t="s">
        <v>59</v>
      </c>
      <c r="B81" s="26">
        <v>-7200000</v>
      </c>
      <c r="C81" s="26">
        <v>-3210000</v>
      </c>
      <c r="D81" s="26">
        <v>-10090000</v>
      </c>
      <c r="E81" s="32">
        <f>D81-B81</f>
        <v>-2890000</v>
      </c>
      <c r="F81" s="32">
        <f>D81-C81</f>
        <v>-6880000</v>
      </c>
      <c r="G81" s="17"/>
      <c r="H81" s="18"/>
    </row>
    <row r="82" spans="1:8" ht="12.75">
      <c r="A82" s="41" t="s">
        <v>60</v>
      </c>
      <c r="B82" s="26">
        <v>-6446656.75</v>
      </c>
      <c r="C82" s="26">
        <v>6658536.11</v>
      </c>
      <c r="D82" s="26">
        <v>0</v>
      </c>
      <c r="E82" s="32">
        <f>D82-B82</f>
        <v>6446656.75</v>
      </c>
      <c r="F82" s="32">
        <f>D82-C82</f>
        <v>-6658536.11</v>
      </c>
      <c r="G82" s="17"/>
      <c r="H82" s="18"/>
    </row>
    <row r="83" spans="7:8" ht="12.75">
      <c r="G83" s="17"/>
      <c r="H83" s="18"/>
    </row>
    <row r="84" ht="12.75">
      <c r="G84" s="17"/>
    </row>
  </sheetData>
  <sheetProtection/>
  <mergeCells count="8">
    <mergeCell ref="F4:F5"/>
    <mergeCell ref="C4:C5"/>
    <mergeCell ref="D4:D5"/>
    <mergeCell ref="A1:E1"/>
    <mergeCell ref="A4:A5"/>
    <mergeCell ref="E4:E5"/>
    <mergeCell ref="B4:B5"/>
    <mergeCell ref="A2:F2"/>
  </mergeCells>
  <printOptions/>
  <pageMargins left="0.8267716535433072" right="0.31496062992125984" top="0.31496062992125984" bottom="0.07874015748031496" header="0.5118110236220472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Maegov_ap</dc:creator>
  <cp:keywords/>
  <dc:description/>
  <cp:lastModifiedBy>User</cp:lastModifiedBy>
  <cp:lastPrinted>2019-11-21T06:25:48Z</cp:lastPrinted>
  <dcterms:created xsi:type="dcterms:W3CDTF">2009-11-02T08:03:14Z</dcterms:created>
  <dcterms:modified xsi:type="dcterms:W3CDTF">2019-11-21T06:31:54Z</dcterms:modified>
  <cp:category/>
  <cp:version/>
  <cp:contentType/>
  <cp:contentStatus/>
</cp:coreProperties>
</file>