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F86" i="1" l="1"/>
  <c r="G86" i="1" l="1"/>
  <c r="G87" i="1"/>
  <c r="G88" i="1"/>
  <c r="E86" i="1" l="1"/>
  <c r="F33" i="1" l="1"/>
  <c r="F32" i="1"/>
  <c r="F34" i="1"/>
  <c r="F30" i="1"/>
  <c r="F31" i="1"/>
  <c r="F22" i="1"/>
  <c r="F23" i="1"/>
  <c r="F24" i="1"/>
  <c r="F21" i="1"/>
  <c r="F20" i="1"/>
  <c r="F18" i="1"/>
  <c r="F17" i="1"/>
  <c r="F16" i="1" s="1"/>
  <c r="F12" i="1"/>
  <c r="F11" i="1"/>
  <c r="F10" i="1"/>
  <c r="H7" i="1"/>
  <c r="I7" i="1"/>
  <c r="J7" i="1"/>
  <c r="E7" i="1"/>
  <c r="G16" i="1"/>
  <c r="G17" i="1"/>
  <c r="G58" i="1"/>
  <c r="F38" i="1"/>
  <c r="F58" i="1"/>
  <c r="F42" i="1"/>
  <c r="H134" i="1"/>
  <c r="I134" i="1"/>
  <c r="J134" i="1"/>
  <c r="F37" i="1" l="1"/>
  <c r="G73" i="1"/>
  <c r="E9" i="1"/>
  <c r="E8" i="1" s="1"/>
  <c r="E134" i="1" s="1"/>
  <c r="F9" i="1"/>
  <c r="F8" i="1" s="1"/>
  <c r="F7" i="1" s="1"/>
  <c r="F134" i="1" s="1"/>
  <c r="G9" i="1"/>
  <c r="G33" i="1" l="1"/>
  <c r="G32" i="1" s="1"/>
  <c r="G42" i="1"/>
  <c r="G38" i="1"/>
  <c r="G79" i="1"/>
  <c r="G37" i="1" l="1"/>
  <c r="G77" i="1" l="1"/>
  <c r="G57" i="1" s="1"/>
  <c r="G71" i="1"/>
  <c r="G53" i="1"/>
  <c r="G55" i="1"/>
  <c r="G45" i="1"/>
  <c r="G44" i="1" s="1"/>
  <c r="G23" i="1"/>
  <c r="G22" i="1" s="1"/>
  <c r="G8" i="1"/>
  <c r="G7" i="1" l="1"/>
  <c r="G134" i="1" s="1"/>
  <c r="G52" i="1"/>
</calcChain>
</file>

<file path=xl/sharedStrings.xml><?xml version="1.0" encoding="utf-8"?>
<sst xmlns="http://schemas.openxmlformats.org/spreadsheetml/2006/main" count="542" uniqueCount="288">
  <si>
    <t/>
  </si>
  <si>
    <t>рублей</t>
  </si>
  <si>
    <t>Код главного 
администра-
тора 
доходов</t>
  </si>
  <si>
    <t>Код бюджетной классификации</t>
  </si>
  <si>
    <t>Наименование бюджетной классификации</t>
  </si>
  <si>
    <t>Наименование главного администратора доходов</t>
  </si>
  <si>
    <t>Ожидаемый объем доходов на текущий финансовый год</t>
  </si>
  <si>
    <t>Показатели прогноза доходов бюджета</t>
  </si>
  <si>
    <t>Код главного администратора доходов областного бюджета</t>
  </si>
  <si>
    <t>Прогноз на 2023 год</t>
  </si>
  <si>
    <t>Прогноза ДФБНП от Администратора</t>
  </si>
  <si>
    <t>на 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</si>
  <si>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</si>
  <si>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</si>
  <si>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</si>
  <si>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</si>
  <si>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</si>
  <si>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</si>
  <si>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</si>
  <si>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</si>
  <si>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</si>
  <si>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</si>
  <si>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</si>
  <si>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</si>
  <si>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</si>
  <si>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</si>
  <si>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</si>
  <si>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</si>
  <si>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</si>
  <si>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</si>
  <si>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</si>
  <si>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</si>
  <si>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</si>
  <si>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</si>
  <si>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</si>
  <si>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</si>
  <si>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</si>
  <si>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</si>
  <si>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</si>
  <si>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</si>
  <si>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</si>
  <si>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</si>
  <si>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</si>
  <si>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</si>
  <si>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</si>
  <si>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100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</si>
  <si>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</si>
  <si>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</si>
  <si>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Федеральное казначейство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</si>
  <si>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</si>
  <si>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</si>
  <si>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</si>
  <si>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</si>
  <si>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</si>
  <si>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</si>
  <si>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</si>
  <si>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</si>
  <si>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</si>
  <si>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</si>
  <si>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10501011010000110</t>
  </si>
  <si>
    <t>Налог, взимаемый с налогоплательщиков, выбравших в качестве объекта налогообложения доходы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</si>
  <si>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</si>
  <si>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</si>
  <si>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</si>
  <si>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</si>
  <si>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</si>
  <si>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</si>
  <si>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</si>
  <si>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</si>
  <si>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</si>
  <si>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</si>
  <si>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</si>
  <si>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</si>
  <si>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</si>
  <si>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</si>
  <si>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</si>
  <si>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</si>
  <si>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</si>
  <si>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</si>
  <si>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</si>
  <si>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</si>
  <si>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</si>
  <si>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</si>
  <si>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Администрация муниципального района "Корткеросский"</t>
  </si>
  <si>
    <t>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</si>
  <si>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</si>
  <si>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</si>
  <si>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</si>
  <si>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</si>
  <si>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</si>
  <si>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</si>
  <si>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</si>
  <si>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</si>
  <si>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</si>
  <si>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</si>
  <si>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</si>
  <si>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048</t>
  </si>
  <si>
    <t>11201010010000120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</si>
  <si>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</si>
  <si>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</si>
  <si>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11201030010000120</t>
  </si>
  <si>
    <t>Плата за сбросы загрязняющих веществ в водные объекты</t>
  </si>
  <si>
    <t>11201041010000120</t>
  </si>
  <si>
    <t>Плата за размещение отходов производства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</si>
  <si>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</si>
  <si>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</si>
  <si>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</si>
  <si>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</si>
  <si>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</si>
  <si>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</si>
  <si>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</si>
  <si>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</si>
  <si>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</si>
  <si>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</si>
  <si>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</si>
  <si>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</si>
  <si>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</si>
  <si>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</si>
  <si>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</si>
  <si>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</si>
  <si>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</si>
  <si>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</si>
  <si>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</si>
  <si>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</si>
  <si>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875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</si>
  <si>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</si>
  <si>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</si>
  <si>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образования, науки и молодежной политики Республики Коми</t>
  </si>
  <si>
    <t>890</t>
  </si>
  <si>
    <t>Министерство юстиции Республики Коми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</si>
  <si>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</si>
  <si>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</si>
  <si>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</si>
  <si>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</si>
  <si>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</si>
  <si>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</si>
  <si>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</si>
  <si>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</si>
  <si>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</si>
  <si>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</si>
  <si>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</si>
  <si>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</si>
  <si>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</si>
  <si>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</si>
  <si>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</si>
  <si>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</si>
  <si>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</si>
  <si>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</si>
  <si>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</si>
  <si>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</si>
  <si>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</si>
  <si>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</si>
  <si>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</si>
  <si>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</si>
  <si>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188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</si>
  <si>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</si>
  <si>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</si>
  <si>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</si>
  <si>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852</t>
  </si>
  <si>
    <t>Министерство природных ресурсов и охраны окружающей среды Республики Коми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</si>
  <si>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</si>
  <si>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</si>
  <si>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</si>
  <si>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</si>
  <si>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</si>
  <si>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</si>
  <si>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</si>
  <si>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</si>
  <si>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</si>
  <si>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</si>
  <si>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992</t>
  </si>
  <si>
    <t>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</si>
  <si>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</si>
  <si>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Управление финансов Администрации муниципального района "Корткеросский"</t>
  </si>
  <si>
    <t>20220000000000150</t>
  </si>
  <si>
    <t>Субсидии бюджетам бюджетной системы Российской Федерации (межбюджетные субсидии)</t>
  </si>
  <si>
    <t>20220299050000150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</si>
  <si>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</si>
  <si>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</si>
  <si>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</si>
  <si>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975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</si>
  <si>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</si>
  <si>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</si>
  <si>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образованием администрации МР "Корткеросский"</t>
  </si>
  <si>
    <t>956</t>
  </si>
  <si>
    <t>20225513050000150</t>
  </si>
  <si>
    <t>Субсидии бюджетам муниципальных районов на развитие сети учреждений культурно-досугового типа</t>
  </si>
  <si>
    <t>Управление культуры, национальной политики и туризма администрации муниципального образования муниципального района "Корткеросский"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</si>
  <si>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</si>
  <si>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</si>
  <si>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20229999050000150</t>
  </si>
  <si>
    <t>Прочие субсидии бюджетам муниципальных районов</t>
  </si>
  <si>
    <t>20230000000000150</t>
  </si>
  <si>
    <t>Субвенции бюджетам бюджетной системы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</si>
  <si>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</si>
  <si>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</si>
  <si>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</si>
  <si>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</si>
  <si>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</si>
  <si>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</si>
  <si>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</si>
  <si>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</si>
  <si>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20239999050000150</t>
  </si>
  <si>
    <t>Прочие субвенции бюджетам муниципальных районов</t>
  </si>
  <si>
    <t>20240000000000150</t>
  </si>
  <si>
    <t>Иные межбюджетные трансферты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</si>
  <si>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</si>
  <si>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</si>
  <si>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</si>
  <si>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</si>
  <si>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 ДОХОДОВ:</t>
  </si>
  <si>
    <t>Единый налог на вмененный доход для отдельных видов деятельности</t>
  </si>
  <si>
    <t>10502000020000110</t>
  </si>
  <si>
    <t>10502010020000110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</si>
  <si>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</si>
  <si>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</si>
  <si>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</si>
  <si>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00011700000000000000</t>
  </si>
  <si>
    <t>00011701000000000180</t>
  </si>
  <si>
    <t>00011701050050000180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</si>
  <si>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</si>
  <si>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</si>
  <si>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</si>
  <si>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</si>
  <si>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Дотации бюджетам на поддержку мер по обеспечению сбалансированности бюджетов</t>
  </si>
  <si>
    <t>Прочие дотации</t>
  </si>
  <si>
    <t>20219999050000150</t>
  </si>
  <si>
    <t>20215002050000150</t>
  </si>
  <si>
    <t>20225497050000150</t>
  </si>
  <si>
    <t>20225467050000150</t>
  </si>
  <si>
    <t>Субсидии бюджетам на поддержку отрасли культуры</t>
  </si>
  <si>
    <t>20225519050000150</t>
  </si>
  <si>
    <t>Прочие межбюджетные трансферты, передаваемые бюджетам</t>
  </si>
  <si>
    <t>20249999050000150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</si>
  <si>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</si>
  <si>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</si>
  <si>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</si>
  <si>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20705000050000150</t>
  </si>
  <si>
    <t>20705020050000150</t>
  </si>
  <si>
    <t>20705030050000150</t>
  </si>
  <si>
    <t>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</si>
  <si>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</si>
  <si>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</si>
  <si>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</si>
  <si>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21800000000000000</t>
  </si>
  <si>
    <t>21800000000000150</t>
  </si>
  <si>
    <t>21800000050000150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</si>
  <si>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</si>
  <si>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</si>
  <si>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 2026 год</t>
  </si>
  <si>
    <t>20225511050000150</t>
  </si>
  <si>
    <t>Субсидии бюджетам муниципальных районов на проведение комплексных кадастровых работ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</si>
  <si>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</si>
  <si>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</si>
  <si>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Реестр источников доходов "Бюджет муниципального образования муниципального района "Корткеросский""</t>
  </si>
  <si>
    <t>Инициативные платежи</t>
  </si>
  <si>
    <t>Инициативные платежи, зачисляемые в бюджеты муниципальных районов</t>
  </si>
  <si>
    <t>11715000000000150</t>
  </si>
  <si>
    <t>11715030050000150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</si>
  <si>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</si>
  <si>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</si>
  <si>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</si>
  <si>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21900000000000000</t>
  </si>
  <si>
    <t>21900000050000150</t>
  </si>
  <si>
    <t>21960010050000150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</si>
  <si>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</si>
  <si>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</si>
  <si>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20800000000000000</t>
  </si>
  <si>
    <t>20805000050000150</t>
  </si>
  <si>
    <t>План доходов на 2024 год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</si>
  <si>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</si>
  <si>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</si>
  <si>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10807150010000110</t>
  </si>
  <si>
    <t>Государственная пошлина за выдачу разрешения на установку рекламной конструкции</t>
  </si>
  <si>
    <t>Министерство цифрового развития, связи и массовых коммуникаций Республики Коми</t>
  </si>
  <si>
    <t xml:space="preserve">Министерство образования, науки и молодежной политики Республики Коми, </t>
  </si>
  <si>
    <t>Министерство сельского хозяйства и потребительского рынка Республики Коми</t>
  </si>
  <si>
    <t>Кассовые поступлений в текущем финансовом году (по состоянию на 31.10.2024)</t>
  </si>
  <si>
    <t>на 2027 год</t>
  </si>
  <si>
    <t>Администрации муниципального образования муниципального района "Корткеросский"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</si>
  <si>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</si>
  <si>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</si>
  <si>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бюджетам муниципальных районов на создание модельных муниципальных библиотек</t>
  </si>
  <si>
    <t>20225454050000150</t>
  </si>
  <si>
    <t>20225412050000150</t>
  </si>
  <si>
    <t>Субсидии бюджетам муниципальных районов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</si>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</sst>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2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B9CDE5"/>
      </patternFill>
    </fill>
  </fills>
  <borders count="11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top" wrapText="1"/>
    </xf>
    <xf numFmtId="4" fontId="2" fillId="2" borderId="1">
      <alignment horizontal="right" vertical="top" shrinkToFit="1"/>
    </xf>
    <xf numFmtId="4" fontId="2" fillId="2" borderId="2">
      <alignment horizontal="right" vertical="top" shrinkToFit="1"/>
    </xf>
    <xf numFmtId="4" fontId="2" fillId="3" borderId="3">
      <alignment horizontal="right" vertical="top" shrinkToFit="1"/>
    </xf>
    <xf numFmtId="4" fontId="2" fillId="3" borderId="4">
      <alignment horizontal="right" vertical="top" shrinkToFit="1"/>
    </xf>
    <xf numFmtId="4" fontId="3" fillId="0" borderId="3">
      <alignment horizontal="right" vertical="top" shrinkToFit="1"/>
    </xf>
    <xf numFmtId="4" fontId="3" fillId="0" borderId="4">
      <alignment horizontal="right" vertical="top" shrinkToFit="1"/>
    </xf>
    <xf numFmtId="4" fontId="3" fillId="0" borderId="3">
      <alignment horizontal="right" vertical="top" shrinkToFit="1"/>
    </xf>
    <xf numFmtId="4" fontId="3" fillId="0" borderId="4">
      <alignment horizontal="right" vertical="top" shrinkToFit="1"/>
    </xf>
    <xf numFmtId="49" fontId="3" fillId="0" borderId="3">
      <alignment horizontal="center" vertical="top" shrinkToFit="1"/>
    </xf>
    <xf numFmtId="0" fontId="3" fillId="0" borderId="3">
      <alignment horizontal="left" vertical="top" wrapText="1"/>
    </xf>
    <xf numFmtId="49" fontId="3" fillId="0" borderId="3">
      <alignment horizontal="center" vertical="top" shrinkToFit="1"/>
    </xf>
    <xf numFmtId="0" fontId="3" fillId="0" borderId="3">
      <alignment horizontal="left" vertical="top" wrapText="1"/>
    </xf>
    <xf numFmtId="4" fontId="4" fillId="0" borderId="3">
      <alignment horizontal="right" vertical="top" shrinkToFit="1"/>
    </xf>
    <xf numFmtId="4" fontId="4" fillId="0" borderId="4">
      <alignment horizontal="right" vertical="top" shrinkToFit="1"/>
    </xf>
    <xf numFmtId="49" fontId="7" fillId="3" borderId="6">
      <alignment horizontal="center" vertical="top" shrinkToFit="1"/>
    </xf>
    <xf numFmtId="49" fontId="7" fillId="3" borderId="3">
      <alignment horizontal="center" vertical="top" shrinkToFit="1"/>
    </xf>
    <xf numFmtId="4" fontId="7" fillId="3" borderId="3">
      <alignment horizontal="right" vertical="top" shrinkToFit="1"/>
    </xf>
    <xf numFmtId="4" fontId="4" fillId="0" borderId="3">
      <alignment horizontal="right" vertical="top" shrinkToFit="1"/>
    </xf>
    <xf numFmtId="4" fontId="8" fillId="4" borderId="7">
      <alignment horizontal="right" vertical="top" wrapText="1" shrinkToFit="1"/>
    </xf>
    <xf numFmtId="4" fontId="8" fillId="4" borderId="8">
      <alignment horizontal="right" vertical="top" shrinkToFit="1"/>
    </xf>
    <xf numFmtId="4" fontId="7" fillId="3" borderId="3">
      <alignment horizontal="right" vertical="top" shrinkToFit="1"/>
    </xf>
    <xf numFmtId="4" fontId="7" fillId="2" borderId="1">
      <alignment horizontal="right" vertical="top" shrinkToFit="1"/>
    </xf>
    <xf numFmtId="4" fontId="7" fillId="2" borderId="2">
      <alignment horizontal="right" vertical="top" shrinkToFit="1"/>
    </xf>
    <xf numFmtId="43" fontId="10" fillId="0" borderId="0" applyFont="0" applyFill="0" applyBorder="0" applyAlignment="0" applyProtection="0"/>
  </cellStyleXfs>
  <cellXfs count="8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wrapText="1"/>
    </xf>
    <xf numFmtId="4" fontId="6" fillId="0" borderId="5" xfId="5" applyNumberFormat="1" applyFont="1" applyFill="1" applyBorder="1" applyProtection="1">
      <alignment horizontal="right" vertical="top" shrinkToFit="1"/>
    </xf>
    <xf numFmtId="164" fontId="6" fillId="0" borderId="5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top" wrapText="1"/>
    </xf>
    <xf numFmtId="164" fontId="11" fillId="0" borderId="5" xfId="0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4" fontId="11" fillId="0" borderId="5" xfId="1" applyNumberFormat="1" applyFont="1" applyFill="1" applyBorder="1" applyProtection="1">
      <alignment horizontal="right" vertical="top" shrinkToFit="1"/>
    </xf>
    <xf numFmtId="4" fontId="11" fillId="0" borderId="5" xfId="3" applyNumberFormat="1" applyFont="1" applyFill="1" applyBorder="1" applyProtection="1">
      <alignment horizontal="right" vertical="top" shrinkToFit="1"/>
    </xf>
    <xf numFmtId="4" fontId="11" fillId="0" borderId="5" xfId="5" applyNumberFormat="1" applyFont="1" applyFill="1" applyBorder="1" applyProtection="1">
      <alignment horizontal="right" vertical="top" shrinkToFit="1"/>
    </xf>
    <xf numFmtId="0" fontId="6" fillId="0" borderId="5" xfId="0" applyFont="1" applyFill="1" applyBorder="1" applyAlignment="1">
      <alignment vertical="top" wrapText="1"/>
    </xf>
    <xf numFmtId="4" fontId="6" fillId="0" borderId="5" xfId="6" applyNumberFormat="1" applyFont="1" applyFill="1" applyBorder="1" applyProtection="1">
      <alignment horizontal="right" vertical="top" shrinkToFit="1"/>
    </xf>
    <xf numFmtId="49" fontId="11" fillId="0" borderId="5" xfId="9" applyNumberFormat="1" applyFont="1" applyFill="1" applyBorder="1" applyProtection="1">
      <alignment horizontal="center" vertical="top" shrinkToFit="1"/>
    </xf>
    <xf numFmtId="0" fontId="11" fillId="0" borderId="5" xfId="10" applyNumberFormat="1" applyFont="1" applyFill="1" applyBorder="1" applyProtection="1">
      <alignment horizontal="left" vertical="top" wrapText="1"/>
    </xf>
    <xf numFmtId="49" fontId="6" fillId="0" borderId="5" xfId="11" applyNumberFormat="1" applyFont="1" applyFill="1" applyBorder="1" applyProtection="1">
      <alignment horizontal="center" vertical="top" shrinkToFit="1"/>
    </xf>
    <xf numFmtId="0" fontId="6" fillId="0" borderId="5" xfId="12" applyNumberFormat="1" applyFont="1" applyFill="1" applyBorder="1" applyProtection="1">
      <alignment horizontal="left" vertical="top" wrapText="1"/>
    </xf>
    <xf numFmtId="49" fontId="11" fillId="0" borderId="5" xfId="15" applyNumberFormat="1" applyFont="1" applyFill="1" applyBorder="1" applyProtection="1">
      <alignment horizontal="center" vertical="top" shrinkToFit="1"/>
    </xf>
    <xf numFmtId="49" fontId="11" fillId="0" borderId="5" xfId="3" applyNumberFormat="1" applyFont="1" applyFill="1" applyBorder="1" applyAlignment="1" applyProtection="1">
      <alignment horizontal="center" vertical="top" shrinkToFit="1"/>
    </xf>
    <xf numFmtId="0" fontId="11" fillId="0" borderId="5" xfId="4" applyNumberFormat="1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49" fontId="11" fillId="0" borderId="5" xfId="10" applyNumberFormat="1" applyFont="1" applyFill="1" applyBorder="1" applyAlignment="1" applyProtection="1">
      <alignment horizontal="center" vertical="top" shrinkToFit="1"/>
    </xf>
    <xf numFmtId="49" fontId="11" fillId="0" borderId="5" xfId="5" applyNumberFormat="1" applyFont="1" applyFill="1" applyBorder="1" applyAlignment="1" applyProtection="1">
      <alignment horizontal="center" vertical="top" shrinkToFit="1"/>
    </xf>
    <xf numFmtId="0" fontId="11" fillId="0" borderId="5" xfId="6" applyNumberFormat="1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>
      <alignment horizontal="left" vertical="center" wrapText="1"/>
    </xf>
    <xf numFmtId="49" fontId="6" fillId="0" borderId="5" xfId="12" applyNumberFormat="1" applyFont="1" applyFill="1" applyBorder="1" applyAlignment="1" applyProtection="1">
      <alignment horizontal="center" vertical="top" shrinkToFit="1"/>
    </xf>
    <xf numFmtId="49" fontId="6" fillId="0" borderId="5" xfId="7" applyNumberFormat="1" applyFont="1" applyFill="1" applyBorder="1" applyAlignment="1" applyProtection="1">
      <alignment horizontal="center" vertical="top" shrinkToFit="1"/>
    </xf>
    <xf numFmtId="0" fontId="6" fillId="0" borderId="5" xfId="8" applyNumberFormat="1" applyFont="1" applyFill="1" applyBorder="1" applyAlignment="1" applyProtection="1">
      <alignment horizontal="left" vertical="top" wrapText="1"/>
    </xf>
    <xf numFmtId="4" fontId="11" fillId="0" borderId="5" xfId="4" applyNumberFormat="1" applyFont="1" applyFill="1" applyBorder="1" applyProtection="1">
      <alignment horizontal="right" vertical="top" shrinkToFit="1"/>
    </xf>
    <xf numFmtId="49" fontId="11" fillId="0" borderId="5" xfId="12" applyNumberFormat="1" applyFont="1" applyFill="1" applyBorder="1" applyAlignment="1" applyProtection="1">
      <alignment horizontal="center" vertical="top" shrinkToFit="1"/>
    </xf>
    <xf numFmtId="0" fontId="11" fillId="0" borderId="5" xfId="3" applyNumberFormat="1" applyFont="1" applyFill="1" applyBorder="1" applyAlignment="1" applyProtection="1">
      <alignment horizontal="left" vertical="top" wrapText="1"/>
    </xf>
    <xf numFmtId="49" fontId="6" fillId="0" borderId="5" xfId="9" applyNumberFormat="1" applyFont="1" applyFill="1" applyBorder="1" applyProtection="1">
      <alignment horizontal="center" vertical="top" shrinkToFit="1"/>
    </xf>
    <xf numFmtId="0" fontId="6" fillId="0" borderId="5" xfId="10" applyNumberFormat="1" applyFont="1" applyFill="1" applyBorder="1" applyProtection="1">
      <alignment horizontal="left" vertical="top" wrapText="1"/>
    </xf>
    <xf numFmtId="49" fontId="11" fillId="0" borderId="5" xfId="16" applyNumberFormat="1" applyFont="1" applyFill="1" applyBorder="1" applyProtection="1">
      <alignment horizontal="center" vertical="top" shrinkToFit="1"/>
    </xf>
    <xf numFmtId="0" fontId="11" fillId="0" borderId="5" xfId="15" applyNumberFormat="1" applyFont="1" applyFill="1" applyBorder="1" applyAlignment="1" applyProtection="1">
      <alignment horizontal="left" vertical="top" wrapText="1"/>
    </xf>
    <xf numFmtId="4" fontId="11" fillId="0" borderId="5" xfId="21" applyNumberFormat="1" applyFont="1" applyFill="1" applyBorder="1" applyProtection="1">
      <alignment horizontal="right" vertical="top" shrinkToFit="1"/>
    </xf>
    <xf numFmtId="4" fontId="11" fillId="0" borderId="5" xfId="17" applyNumberFormat="1" applyFont="1" applyFill="1" applyBorder="1" applyProtection="1">
      <alignment horizontal="right" vertical="top" shrinkToFit="1"/>
    </xf>
    <xf numFmtId="49" fontId="6" fillId="0" borderId="5" xfId="10" applyNumberFormat="1" applyFont="1" applyFill="1" applyBorder="1" applyAlignment="1" applyProtection="1">
      <alignment horizontal="center" vertical="top" shrinkToFit="1"/>
    </xf>
    <xf numFmtId="49" fontId="6" fillId="0" borderId="5" xfId="5" applyNumberFormat="1" applyFont="1" applyFill="1" applyBorder="1" applyAlignment="1" applyProtection="1">
      <alignment horizontal="center" vertical="top" shrinkToFit="1"/>
    </xf>
    <xf numFmtId="0" fontId="6" fillId="0" borderId="5" xfId="6" applyNumberFormat="1" applyFont="1" applyFill="1" applyBorder="1" applyAlignment="1" applyProtection="1">
      <alignment horizontal="left" vertical="top" wrapText="1"/>
    </xf>
    <xf numFmtId="4" fontId="6" fillId="0" borderId="5" xfId="18" applyNumberFormat="1" applyFont="1" applyFill="1" applyBorder="1" applyProtection="1">
      <alignment horizontal="right" vertical="top" shrinkToFit="1"/>
    </xf>
    <xf numFmtId="4" fontId="11" fillId="0" borderId="5" xfId="0" applyNumberFormat="1" applyFont="1" applyFill="1" applyBorder="1" applyAlignment="1">
      <alignment horizontal="right" vertical="top" wrapText="1"/>
    </xf>
    <xf numFmtId="4" fontId="11" fillId="0" borderId="5" xfId="16" applyNumberFormat="1" applyFont="1" applyFill="1" applyBorder="1" applyAlignment="1" applyProtection="1">
      <alignment horizontal="right" vertical="top" shrinkToFit="1"/>
    </xf>
    <xf numFmtId="4" fontId="6" fillId="0" borderId="5" xfId="14" applyNumberFormat="1" applyFont="1" applyFill="1" applyBorder="1" applyProtection="1">
      <alignment horizontal="right" vertical="top" shrinkToFit="1"/>
    </xf>
    <xf numFmtId="43" fontId="6" fillId="0" borderId="5" xfId="24" applyFont="1" applyFill="1" applyBorder="1" applyAlignment="1">
      <alignment horizontal="right" vertical="top" wrapText="1"/>
    </xf>
    <xf numFmtId="4" fontId="11" fillId="0" borderId="10" xfId="1" applyNumberFormat="1" applyFont="1" applyFill="1" applyBorder="1" applyProtection="1">
      <alignment horizontal="right" vertical="top" shrinkToFit="1"/>
    </xf>
    <xf numFmtId="4" fontId="11" fillId="0" borderId="10" xfId="3" applyNumberFormat="1" applyFont="1" applyFill="1" applyBorder="1" applyProtection="1">
      <alignment horizontal="right" vertical="top" shrinkToFit="1"/>
    </xf>
    <xf numFmtId="4" fontId="11" fillId="0" borderId="10" xfId="5" applyNumberFormat="1" applyFont="1" applyFill="1" applyBorder="1" applyProtection="1">
      <alignment horizontal="right" vertical="top" shrinkToFit="1"/>
    </xf>
    <xf numFmtId="4" fontId="6" fillId="0" borderId="10" xfId="5" applyNumberFormat="1" applyFont="1" applyFill="1" applyBorder="1" applyProtection="1">
      <alignment horizontal="right" vertical="top" shrinkToFit="1"/>
    </xf>
    <xf numFmtId="4" fontId="11" fillId="0" borderId="10" xfId="21" applyNumberFormat="1" applyFont="1" applyFill="1" applyBorder="1" applyProtection="1">
      <alignment horizontal="right" vertical="top" shrinkToFit="1"/>
    </xf>
    <xf numFmtId="4" fontId="11" fillId="0" borderId="10" xfId="4" applyNumberFormat="1" applyFont="1" applyFill="1" applyBorder="1" applyProtection="1">
      <alignment horizontal="right" vertical="top" shrinkToFit="1"/>
    </xf>
    <xf numFmtId="4" fontId="6" fillId="0" borderId="10" xfId="13" applyNumberFormat="1" applyFont="1" applyFill="1" applyBorder="1" applyProtection="1">
      <alignment horizontal="right" vertical="top" shrinkToFit="1"/>
    </xf>
    <xf numFmtId="164" fontId="6" fillId="0" borderId="10" xfId="0" applyNumberFormat="1" applyFont="1" applyFill="1" applyBorder="1" applyAlignment="1">
      <alignment vertical="top" wrapText="1"/>
    </xf>
    <xf numFmtId="43" fontId="6" fillId="0" borderId="10" xfId="24" applyFont="1" applyFill="1" applyBorder="1" applyAlignment="1">
      <alignment horizontal="right" vertical="top" wrapText="1"/>
    </xf>
    <xf numFmtId="4" fontId="11" fillId="0" borderId="10" xfId="17" applyNumberFormat="1" applyFont="1" applyFill="1" applyBorder="1" applyProtection="1">
      <alignment horizontal="right" vertical="top" shrinkToFit="1"/>
    </xf>
    <xf numFmtId="4" fontId="6" fillId="0" borderId="10" xfId="18" applyNumberFormat="1" applyFont="1" applyFill="1" applyBorder="1" applyProtection="1">
      <alignment horizontal="right" vertical="top" shrinkToFit="1"/>
    </xf>
    <xf numFmtId="4" fontId="11" fillId="0" borderId="10" xfId="0" applyNumberFormat="1" applyFont="1" applyFill="1" applyBorder="1" applyAlignment="1">
      <alignment horizontal="right" vertical="top" wrapText="1"/>
    </xf>
    <xf numFmtId="4" fontId="11" fillId="0" borderId="9" xfId="1" applyNumberFormat="1" applyFont="1" applyFill="1" applyBorder="1" applyProtection="1">
      <alignment horizontal="right" vertical="top" shrinkToFit="1"/>
    </xf>
    <xf numFmtId="4" fontId="11" fillId="0" borderId="9" xfId="3" applyNumberFormat="1" applyFont="1" applyFill="1" applyBorder="1" applyProtection="1">
      <alignment horizontal="right" vertical="top" shrinkToFit="1"/>
    </xf>
    <xf numFmtId="4" fontId="11" fillId="0" borderId="9" xfId="5" applyNumberFormat="1" applyFont="1" applyFill="1" applyBorder="1" applyProtection="1">
      <alignment horizontal="right" vertical="top" shrinkToFit="1"/>
    </xf>
    <xf numFmtId="4" fontId="6" fillId="0" borderId="9" xfId="7" applyNumberFormat="1" applyFont="1" applyFill="1" applyBorder="1" applyProtection="1">
      <alignment horizontal="right" vertical="top" shrinkToFit="1"/>
    </xf>
    <xf numFmtId="4" fontId="6" fillId="0" borderId="9" xfId="6" applyNumberFormat="1" applyFont="1" applyFill="1" applyBorder="1" applyProtection="1">
      <alignment horizontal="right" vertical="top" shrinkToFit="1"/>
    </xf>
    <xf numFmtId="4" fontId="6" fillId="0" borderId="9" xfId="8" applyNumberFormat="1" applyFont="1" applyFill="1" applyBorder="1" applyProtection="1">
      <alignment horizontal="right" vertical="top" shrinkToFit="1"/>
    </xf>
    <xf numFmtId="164" fontId="6" fillId="0" borderId="9" xfId="0" applyNumberFormat="1" applyFont="1" applyFill="1" applyBorder="1" applyAlignment="1">
      <alignment vertical="top" wrapText="1"/>
    </xf>
    <xf numFmtId="4" fontId="6" fillId="0" borderId="9" xfId="5" applyNumberFormat="1" applyFont="1" applyFill="1" applyBorder="1" applyProtection="1">
      <alignment horizontal="right" vertical="top" shrinkToFit="1"/>
    </xf>
    <xf numFmtId="4" fontId="6" fillId="0" borderId="9" xfId="13" applyNumberFormat="1" applyFont="1" applyFill="1" applyBorder="1" applyProtection="1">
      <alignment horizontal="right" vertical="top" shrinkToFit="1"/>
    </xf>
    <xf numFmtId="4" fontId="11" fillId="0" borderId="9" xfId="4" applyNumberFormat="1" applyFont="1" applyFill="1" applyBorder="1" applyProtection="1">
      <alignment horizontal="right" vertical="top" shrinkToFit="1"/>
    </xf>
    <xf numFmtId="4" fontId="11" fillId="0" borderId="9" xfId="22" applyNumberFormat="1" applyFont="1" applyFill="1" applyBorder="1" applyProtection="1">
      <alignment horizontal="right" vertical="top" shrinkToFit="1"/>
    </xf>
    <xf numFmtId="4" fontId="11" fillId="0" borderId="9" xfId="21" applyNumberFormat="1" applyFont="1" applyFill="1" applyBorder="1" applyProtection="1">
      <alignment horizontal="right" vertical="top" shrinkToFit="1"/>
    </xf>
    <xf numFmtId="43" fontId="6" fillId="0" borderId="9" xfId="24" applyFont="1" applyFill="1" applyBorder="1" applyAlignment="1">
      <alignment horizontal="right" vertical="top" wrapText="1"/>
    </xf>
    <xf numFmtId="4" fontId="11" fillId="0" borderId="9" xfId="17" applyNumberFormat="1" applyFont="1" applyFill="1" applyBorder="1" applyProtection="1">
      <alignment horizontal="right" vertical="top" shrinkToFit="1"/>
    </xf>
    <xf numFmtId="4" fontId="6" fillId="0" borderId="9" xfId="18" applyNumberFormat="1" applyFont="1" applyFill="1" applyBorder="1" applyProtection="1">
      <alignment horizontal="right" vertical="top" shrinkToFit="1"/>
    </xf>
    <xf numFmtId="4" fontId="11" fillId="0" borderId="9" xfId="0" applyNumberFormat="1" applyFont="1" applyFill="1" applyBorder="1" applyAlignment="1">
      <alignment horizontal="right" vertical="top" wrapText="1"/>
    </xf>
    <xf numFmtId="4" fontId="6" fillId="0" borderId="5" xfId="13" applyNumberFormat="1" applyFont="1" applyFill="1" applyBorder="1" applyProtection="1">
      <alignment horizontal="right" vertical="top" shrinkToFit="1"/>
    </xf>
    <xf numFmtId="4" fontId="10" fillId="0" borderId="5" xfId="13" applyNumberFormat="1" applyFont="1" applyBorder="1" applyProtection="1">
      <alignment horizontal="right" vertical="top" shrinkToFit="1"/>
    </xf>
    <xf numFmtId="0" fontId="9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</cellXfs>
  <cellStyles count="25">
    <cellStyle name="ex61" xfId="19"/>
    <cellStyle name="ex62" xfId="20"/>
    <cellStyle name="ex64" xfId="22"/>
    <cellStyle name="ex65" xfId="23"/>
    <cellStyle name="ex66" xfId="1"/>
    <cellStyle name="ex67" xfId="2"/>
    <cellStyle name="ex68" xfId="21"/>
    <cellStyle name="ex69" xfId="16"/>
    <cellStyle name="ex70" xfId="15"/>
    <cellStyle name="ex71" xfId="3"/>
    <cellStyle name="ex72" xfId="4"/>
    <cellStyle name="ex73" xfId="17"/>
    <cellStyle name="ex74" xfId="9"/>
    <cellStyle name="ex75" xfId="10"/>
    <cellStyle name="ex76" xfId="5"/>
    <cellStyle name="ex77" xfId="6"/>
    <cellStyle name="ex78" xfId="18"/>
    <cellStyle name="ex79" xfId="11"/>
    <cellStyle name="ex80" xfId="12"/>
    <cellStyle name="ex81" xfId="7"/>
    <cellStyle name="ex82" xfId="8"/>
    <cellStyle name="ex83" xfId="13"/>
    <cellStyle name="ex84" xfId="14"/>
    <cellStyle name="Обычный" xfId="0" builtinId="0"/>
    <cellStyle name="Финансовый" xfId="2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workbookViewId="0">
      <selection activeCell="F87" sqref="F87"/>
    </sheetView>
  </sheetViews>
  <sheetFormatPr defaultRowHeight="12.75" x14ac:dyDescent="0.2"/>
  <cols>
    <col min="1" max="1" width="8.33203125" customWidth="1"/>
    <col min="2" max="2" width="23.6640625" customWidth="1"/>
    <col min="3" max="3" width="49.1640625" customWidth="1"/>
    <col min="4" max="4" width="30.5" customWidth="1"/>
    <col min="5" max="7" width="23.83203125" customWidth="1"/>
    <col min="8" max="10" width="23.83203125" style="8" customWidth="1"/>
  </cols>
  <sheetData>
    <row r="1" spans="1:10" ht="18.2" customHeight="1" x14ac:dyDescent="0.2">
      <c r="A1" s="83" t="s">
        <v>254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3.5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5" t="s">
        <v>0</v>
      </c>
      <c r="I2" s="5" t="s">
        <v>0</v>
      </c>
      <c r="J2" s="5" t="s">
        <v>1</v>
      </c>
    </row>
    <row r="3" spans="1:10" ht="53.45" customHeight="1" x14ac:dyDescent="0.2">
      <c r="A3" s="84" t="s">
        <v>2</v>
      </c>
      <c r="B3" s="84" t="s">
        <v>3</v>
      </c>
      <c r="C3" s="84" t="s">
        <v>4</v>
      </c>
      <c r="D3" s="84" t="s">
        <v>5</v>
      </c>
      <c r="E3" s="84" t="s">
        <v>269</v>
      </c>
      <c r="F3" s="84" t="s">
        <v>277</v>
      </c>
      <c r="G3" s="84" t="s">
        <v>6</v>
      </c>
      <c r="H3" s="84" t="s">
        <v>7</v>
      </c>
      <c r="I3" s="84"/>
      <c r="J3" s="84"/>
    </row>
    <row r="4" spans="1:10" ht="8.85" customHeight="1" x14ac:dyDescent="0.2">
      <c r="A4" s="84" t="s">
        <v>8</v>
      </c>
      <c r="B4" s="84" t="s">
        <v>0</v>
      </c>
      <c r="C4" s="85" t="s">
        <v>0</v>
      </c>
      <c r="D4" s="85" t="s">
        <v>0</v>
      </c>
      <c r="E4" s="85" t="s">
        <v>0</v>
      </c>
      <c r="F4" s="85" t="s">
        <v>0</v>
      </c>
      <c r="G4" s="85" t="s">
        <v>0</v>
      </c>
      <c r="H4" s="84" t="s">
        <v>9</v>
      </c>
      <c r="I4" s="85" t="s">
        <v>10</v>
      </c>
      <c r="J4" s="85" t="s">
        <v>0</v>
      </c>
    </row>
    <row r="5" spans="1:10" ht="36.4" customHeight="1" x14ac:dyDescent="0.2">
      <c r="A5" s="84" t="s">
        <v>0</v>
      </c>
      <c r="B5" s="84" t="s">
        <v>0</v>
      </c>
      <c r="C5" s="85" t="s">
        <v>0</v>
      </c>
      <c r="D5" s="85" t="s">
        <v>0</v>
      </c>
      <c r="E5" s="85" t="s">
        <v>0</v>
      </c>
      <c r="F5" s="85" t="s">
        <v>0</v>
      </c>
      <c r="G5" s="85" t="s">
        <v>0</v>
      </c>
      <c r="H5" s="9" t="s">
        <v>11</v>
      </c>
      <c r="I5" s="9" t="s">
        <v>249</v>
      </c>
      <c r="J5" s="9" t="s">
        <v>278</v>
      </c>
    </row>
    <row r="6" spans="1:10" ht="13.15" customHeight="1" x14ac:dyDescent="0.2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</row>
    <row r="7" spans="1:10" ht="26.85" customHeight="1" x14ac:dyDescent="0.2">
      <c r="A7" s="14" t="s">
        <v>22</v>
      </c>
      <c r="B7" s="14" t="s">
        <v>23</v>
      </c>
      <c r="C7" s="15" t="s">
        <v>24</v>
      </c>
      <c r="D7" s="13" t="s">
        <v>0</v>
      </c>
      <c r="E7" s="53">
        <f>E8+E16+E22+E32+E37+E44+E49+E52+E57+E79</f>
        <v>363743902</v>
      </c>
      <c r="F7" s="16">
        <f>F8+F16+F22+F32+F37+F44+F49+F52+F57+F79</f>
        <v>316640458.17000002</v>
      </c>
      <c r="G7" s="65">
        <f>G8+G16+G22+G32+G37+G44+G49+G52+G57+G79</f>
        <v>374335378.20999998</v>
      </c>
      <c r="H7" s="65">
        <f t="shared" ref="H7:J7" si="0">H8+H16+H22+H32+H37+H44+H49+H52+H57+H79</f>
        <v>383138200</v>
      </c>
      <c r="I7" s="65">
        <f t="shared" si="0"/>
        <v>410935500</v>
      </c>
      <c r="J7" s="65">
        <f t="shared" si="0"/>
        <v>432326500</v>
      </c>
    </row>
    <row r="8" spans="1:10" ht="13.7" customHeight="1" x14ac:dyDescent="0.2">
      <c r="A8" s="14" t="s">
        <v>22</v>
      </c>
      <c r="B8" s="14" t="s">
        <v>25</v>
      </c>
      <c r="C8" s="15" t="s">
        <v>26</v>
      </c>
      <c r="D8" s="13" t="s">
        <v>0</v>
      </c>
      <c r="E8" s="54">
        <f t="shared" ref="E8:F8" si="1">E9</f>
        <v>292667000</v>
      </c>
      <c r="F8" s="17">
        <f t="shared" si="1"/>
        <v>251233081.51000005</v>
      </c>
      <c r="G8" s="66">
        <f>G9</f>
        <v>302700000</v>
      </c>
      <c r="H8" s="11">
        <v>308042000</v>
      </c>
      <c r="I8" s="11">
        <v>320740000</v>
      </c>
      <c r="J8" s="11">
        <v>333387000</v>
      </c>
    </row>
    <row r="9" spans="1:10" ht="14.45" customHeight="1" x14ac:dyDescent="0.2">
      <c r="A9" s="14" t="s">
        <v>22</v>
      </c>
      <c r="B9" s="14" t="s">
        <v>27</v>
      </c>
      <c r="C9" s="15" t="s">
        <v>28</v>
      </c>
      <c r="D9" s="13" t="s">
        <v>0</v>
      </c>
      <c r="E9" s="55">
        <f>SUM(E10:E15)</f>
        <v>292667000</v>
      </c>
      <c r="F9" s="18">
        <f>SUM(F10:F15)</f>
        <v>251233081.51000005</v>
      </c>
      <c r="G9" s="67">
        <f>SUM(G10:G15)</f>
        <v>302700000</v>
      </c>
      <c r="H9" s="11">
        <v>308042000</v>
      </c>
      <c r="I9" s="11">
        <v>320740000</v>
      </c>
      <c r="J9" s="11">
        <v>333387000</v>
      </c>
    </row>
    <row r="10" spans="1:10" ht="80.45" customHeight="1" x14ac:dyDescent="0.2">
      <c r="A10" s="10" t="s">
        <v>29</v>
      </c>
      <c r="B10" s="10" t="s">
        <v>30</v>
      </c>
      <c r="C10" s="19" t="s">
        <v>31</v>
      </c>
      <c r="D10" s="7" t="s">
        <v>32</v>
      </c>
      <c r="E10" s="56">
        <v>269684000</v>
      </c>
      <c r="F10" s="20">
        <f>219450687.8+93122.86</f>
        <v>219543810.66000003</v>
      </c>
      <c r="G10" s="68">
        <v>270876000</v>
      </c>
      <c r="H10" s="12">
        <v>285815000</v>
      </c>
      <c r="I10" s="12">
        <v>298459000</v>
      </c>
      <c r="J10" s="12">
        <v>310072000</v>
      </c>
    </row>
    <row r="11" spans="1:10" ht="120.2" customHeight="1" x14ac:dyDescent="0.2">
      <c r="A11" s="10" t="s">
        <v>29</v>
      </c>
      <c r="B11" s="10" t="s">
        <v>33</v>
      </c>
      <c r="C11" s="19" t="s">
        <v>34</v>
      </c>
      <c r="D11" s="7" t="s">
        <v>32</v>
      </c>
      <c r="E11" s="56">
        <v>3274000</v>
      </c>
      <c r="F11" s="20">
        <f>4298631.27+22721.22</f>
        <v>4321352.4899999993</v>
      </c>
      <c r="G11" s="69">
        <v>4350000</v>
      </c>
      <c r="H11" s="12">
        <v>2548000</v>
      </c>
      <c r="I11" s="12">
        <v>2548000</v>
      </c>
      <c r="J11" s="12">
        <v>2548000</v>
      </c>
    </row>
    <row r="12" spans="1:10" ht="53.45" customHeight="1" x14ac:dyDescent="0.2">
      <c r="A12" s="10" t="s">
        <v>29</v>
      </c>
      <c r="B12" s="10" t="s">
        <v>35</v>
      </c>
      <c r="C12" s="19" t="s">
        <v>36</v>
      </c>
      <c r="D12" s="7" t="s">
        <v>32</v>
      </c>
      <c r="E12" s="56">
        <v>3176000</v>
      </c>
      <c r="F12" s="20">
        <f>3775633.04+26804.96</f>
        <v>3802438</v>
      </c>
      <c r="G12" s="69">
        <v>3850000</v>
      </c>
      <c r="H12" s="12">
        <v>1666000</v>
      </c>
      <c r="I12" s="12">
        <v>1666000</v>
      </c>
      <c r="J12" s="12">
        <v>1666000</v>
      </c>
    </row>
    <row r="13" spans="1:10" ht="93.4" customHeight="1" x14ac:dyDescent="0.2">
      <c r="A13" s="10" t="s">
        <v>29</v>
      </c>
      <c r="B13" s="10" t="s">
        <v>37</v>
      </c>
      <c r="C13" s="19" t="s">
        <v>38</v>
      </c>
      <c r="D13" s="7" t="s">
        <v>32</v>
      </c>
      <c r="E13" s="56">
        <v>67000</v>
      </c>
      <c r="F13" s="20">
        <v>115140.3</v>
      </c>
      <c r="G13" s="69">
        <v>125000</v>
      </c>
      <c r="H13" s="12">
        <v>128000</v>
      </c>
      <c r="I13" s="12">
        <v>133000</v>
      </c>
      <c r="J13" s="12">
        <v>138000</v>
      </c>
    </row>
    <row r="14" spans="1:10" ht="107.25" customHeight="1" x14ac:dyDescent="0.2">
      <c r="A14" s="10" t="s">
        <v>29</v>
      </c>
      <c r="B14" s="10" t="s">
        <v>39</v>
      </c>
      <c r="C14" s="19" t="s">
        <v>40</v>
      </c>
      <c r="D14" s="7" t="s">
        <v>32</v>
      </c>
      <c r="E14" s="56">
        <v>16270000</v>
      </c>
      <c r="F14" s="20">
        <v>23311220.239999998</v>
      </c>
      <c r="G14" s="69">
        <v>23311000</v>
      </c>
      <c r="H14" s="12">
        <v>17542000</v>
      </c>
      <c r="I14" s="12">
        <v>17591000</v>
      </c>
      <c r="J14" s="12">
        <v>18620000</v>
      </c>
    </row>
    <row r="15" spans="1:10" ht="51" x14ac:dyDescent="0.2">
      <c r="A15" s="10" t="s">
        <v>29</v>
      </c>
      <c r="B15" s="10" t="s">
        <v>247</v>
      </c>
      <c r="C15" s="19" t="s">
        <v>248</v>
      </c>
      <c r="D15" s="7" t="s">
        <v>32</v>
      </c>
      <c r="E15" s="56">
        <v>196000</v>
      </c>
      <c r="F15" s="20">
        <v>139119.82</v>
      </c>
      <c r="G15" s="69">
        <v>188000</v>
      </c>
      <c r="H15" s="12">
        <v>343000</v>
      </c>
      <c r="I15" s="12">
        <v>343000</v>
      </c>
      <c r="J15" s="12">
        <v>343000</v>
      </c>
    </row>
    <row r="16" spans="1:10" ht="40.5" customHeight="1" x14ac:dyDescent="0.2">
      <c r="A16" s="14" t="s">
        <v>22</v>
      </c>
      <c r="B16" s="14" t="s">
        <v>41</v>
      </c>
      <c r="C16" s="15" t="s">
        <v>42</v>
      </c>
      <c r="D16" s="13" t="s">
        <v>0</v>
      </c>
      <c r="E16" s="43">
        <v>18542390</v>
      </c>
      <c r="F16" s="66">
        <f>F17</f>
        <v>16601352.140000001</v>
      </c>
      <c r="G16" s="66">
        <f>G17</f>
        <v>19794390</v>
      </c>
      <c r="H16" s="11">
        <v>20328000</v>
      </c>
      <c r="I16" s="11">
        <v>20984000</v>
      </c>
      <c r="J16" s="11">
        <v>27964000</v>
      </c>
    </row>
    <row r="17" spans="1:10" ht="40.5" customHeight="1" x14ac:dyDescent="0.2">
      <c r="A17" s="14" t="s">
        <v>22</v>
      </c>
      <c r="B17" s="14" t="s">
        <v>43</v>
      </c>
      <c r="C17" s="15" t="s">
        <v>44</v>
      </c>
      <c r="D17" s="13" t="s">
        <v>0</v>
      </c>
      <c r="E17" s="36">
        <v>18542390</v>
      </c>
      <c r="F17" s="67">
        <f>F18+F19+F20+F21</f>
        <v>16601352.140000001</v>
      </c>
      <c r="G17" s="67">
        <f>G18+G19+G20+G21</f>
        <v>19794390</v>
      </c>
      <c r="H17" s="11">
        <v>20328000</v>
      </c>
      <c r="I17" s="11">
        <v>20984000</v>
      </c>
      <c r="J17" s="11">
        <v>27964000</v>
      </c>
    </row>
    <row r="18" spans="1:10" ht="133.35" customHeight="1" x14ac:dyDescent="0.2">
      <c r="A18" s="10" t="s">
        <v>45</v>
      </c>
      <c r="B18" s="10" t="s">
        <v>46</v>
      </c>
      <c r="C18" s="19" t="s">
        <v>47</v>
      </c>
      <c r="D18" s="7" t="s">
        <v>48</v>
      </c>
      <c r="E18" s="56">
        <v>9670630</v>
      </c>
      <c r="F18" s="20">
        <f>8571769.27+24071.41</f>
        <v>8595840.6799999997</v>
      </c>
      <c r="G18" s="68">
        <v>10246800</v>
      </c>
      <c r="H18" s="12">
        <v>10632000</v>
      </c>
      <c r="I18" s="12">
        <v>10986000</v>
      </c>
      <c r="J18" s="12">
        <v>14618000</v>
      </c>
    </row>
    <row r="19" spans="1:10" ht="147.19999999999999" customHeight="1" x14ac:dyDescent="0.2">
      <c r="A19" s="10" t="s">
        <v>45</v>
      </c>
      <c r="B19" s="10" t="s">
        <v>49</v>
      </c>
      <c r="C19" s="19" t="s">
        <v>50</v>
      </c>
      <c r="D19" s="7" t="s">
        <v>48</v>
      </c>
      <c r="E19" s="56">
        <v>46080</v>
      </c>
      <c r="F19" s="20">
        <v>49618.96</v>
      </c>
      <c r="G19" s="68">
        <v>50310</v>
      </c>
      <c r="H19" s="12">
        <v>48000</v>
      </c>
      <c r="I19" s="12">
        <v>51000</v>
      </c>
      <c r="J19" s="12">
        <v>68000</v>
      </c>
    </row>
    <row r="20" spans="1:10" ht="133.35" customHeight="1" x14ac:dyDescent="0.2">
      <c r="A20" s="10" t="s">
        <v>45</v>
      </c>
      <c r="B20" s="10" t="s">
        <v>51</v>
      </c>
      <c r="C20" s="19" t="s">
        <v>52</v>
      </c>
      <c r="D20" s="7" t="s">
        <v>48</v>
      </c>
      <c r="E20" s="56">
        <v>10027350</v>
      </c>
      <c r="F20" s="20">
        <f>8854265.31+58235.49</f>
        <v>8912500.8000000007</v>
      </c>
      <c r="G20" s="68">
        <v>10773080</v>
      </c>
      <c r="H20" s="12">
        <v>10737000</v>
      </c>
      <c r="I20" s="12">
        <v>11040000</v>
      </c>
      <c r="J20" s="12">
        <v>14678000</v>
      </c>
    </row>
    <row r="21" spans="1:10" ht="133.35" customHeight="1" x14ac:dyDescent="0.2">
      <c r="A21" s="10" t="s">
        <v>45</v>
      </c>
      <c r="B21" s="10" t="s">
        <v>53</v>
      </c>
      <c r="C21" s="19" t="s">
        <v>54</v>
      </c>
      <c r="D21" s="7" t="s">
        <v>48</v>
      </c>
      <c r="E21" s="56">
        <v>-1201670</v>
      </c>
      <c r="F21" s="20">
        <f>-956557.88-50.42</f>
        <v>-956608.3</v>
      </c>
      <c r="G21" s="68">
        <v>-1275800</v>
      </c>
      <c r="H21" s="12">
        <v>-1089000</v>
      </c>
      <c r="I21" s="12">
        <v>-1093000</v>
      </c>
      <c r="J21" s="12">
        <v>-1400000</v>
      </c>
    </row>
    <row r="22" spans="1:10" ht="13.7" customHeight="1" x14ac:dyDescent="0.2">
      <c r="A22" s="14" t="s">
        <v>22</v>
      </c>
      <c r="B22" s="14" t="s">
        <v>55</v>
      </c>
      <c r="C22" s="15" t="s">
        <v>56</v>
      </c>
      <c r="D22" s="13" t="s">
        <v>0</v>
      </c>
      <c r="E22" s="57">
        <v>24498000</v>
      </c>
      <c r="F22" s="66">
        <f>F23+F26+F28+F30</f>
        <v>21903136.950000003</v>
      </c>
      <c r="G22" s="66">
        <f>G23+G26+G28+G30</f>
        <v>22487000</v>
      </c>
      <c r="H22" s="11">
        <v>28719000</v>
      </c>
      <c r="I22" s="11">
        <v>41370000</v>
      </c>
      <c r="J22" s="11">
        <v>42521000</v>
      </c>
    </row>
    <row r="23" spans="1:10" ht="27.4" customHeight="1" x14ac:dyDescent="0.2">
      <c r="A23" s="14" t="s">
        <v>22</v>
      </c>
      <c r="B23" s="14" t="s">
        <v>57</v>
      </c>
      <c r="C23" s="15" t="s">
        <v>58</v>
      </c>
      <c r="D23" s="13" t="s">
        <v>0</v>
      </c>
      <c r="E23" s="58">
        <v>22801000</v>
      </c>
      <c r="F23" s="44">
        <f>F24+F25</f>
        <v>20363404.390000001</v>
      </c>
      <c r="G23" s="67">
        <f>G24+G25</f>
        <v>20859000</v>
      </c>
      <c r="H23" s="11">
        <v>26800000</v>
      </c>
      <c r="I23" s="11">
        <v>39400000</v>
      </c>
      <c r="J23" s="11">
        <v>40500000</v>
      </c>
    </row>
    <row r="24" spans="1:10" ht="40.5" customHeight="1" x14ac:dyDescent="0.2">
      <c r="A24" s="10" t="s">
        <v>29</v>
      </c>
      <c r="B24" s="10" t="s">
        <v>59</v>
      </c>
      <c r="C24" s="19" t="s">
        <v>60</v>
      </c>
      <c r="D24" s="7" t="s">
        <v>32</v>
      </c>
      <c r="E24" s="56">
        <v>10900000</v>
      </c>
      <c r="F24" s="20">
        <f>9755781.75+631688.07</f>
        <v>10387469.82</v>
      </c>
      <c r="G24" s="68">
        <v>10500000</v>
      </c>
      <c r="H24" s="12">
        <v>13100000</v>
      </c>
      <c r="I24" s="12">
        <v>19500000</v>
      </c>
      <c r="J24" s="12">
        <v>20100000</v>
      </c>
    </row>
    <row r="25" spans="1:10" ht="67.349999999999994" customHeight="1" x14ac:dyDescent="0.2">
      <c r="A25" s="10" t="s">
        <v>29</v>
      </c>
      <c r="B25" s="10" t="s">
        <v>61</v>
      </c>
      <c r="C25" s="19" t="s">
        <v>62</v>
      </c>
      <c r="D25" s="7" t="s">
        <v>32</v>
      </c>
      <c r="E25" s="56">
        <v>11901000</v>
      </c>
      <c r="F25" s="20">
        <v>9975934.5700000003</v>
      </c>
      <c r="G25" s="68">
        <v>10359000</v>
      </c>
      <c r="H25" s="12">
        <v>13700000</v>
      </c>
      <c r="I25" s="12">
        <v>19900000</v>
      </c>
      <c r="J25" s="12">
        <v>20400000</v>
      </c>
    </row>
    <row r="26" spans="1:10" s="4" customFormat="1" ht="25.5" x14ac:dyDescent="0.2">
      <c r="A26" s="14" t="s">
        <v>29</v>
      </c>
      <c r="B26" s="21" t="s">
        <v>212</v>
      </c>
      <c r="C26" s="22" t="s">
        <v>211</v>
      </c>
      <c r="D26" s="13" t="s">
        <v>32</v>
      </c>
      <c r="E26" s="58">
        <v>0</v>
      </c>
      <c r="F26" s="44">
        <v>20813.669999999998</v>
      </c>
      <c r="G26" s="44">
        <v>21000</v>
      </c>
      <c r="H26" s="7">
        <v>0</v>
      </c>
      <c r="I26" s="7">
        <v>0</v>
      </c>
      <c r="J26" s="7">
        <v>0</v>
      </c>
    </row>
    <row r="27" spans="1:10" ht="25.5" x14ac:dyDescent="0.2">
      <c r="A27" s="10" t="s">
        <v>29</v>
      </c>
      <c r="B27" s="23" t="s">
        <v>213</v>
      </c>
      <c r="C27" s="24" t="s">
        <v>211</v>
      </c>
      <c r="D27" s="7" t="s">
        <v>32</v>
      </c>
      <c r="E27" s="56">
        <v>0</v>
      </c>
      <c r="F27" s="20">
        <v>20813.669999999998</v>
      </c>
      <c r="G27" s="20">
        <v>21000</v>
      </c>
      <c r="H27" s="7">
        <v>0</v>
      </c>
      <c r="I27" s="7">
        <v>0</v>
      </c>
      <c r="J27" s="7">
        <v>0</v>
      </c>
    </row>
    <row r="28" spans="1:10" ht="14.45" customHeight="1" x14ac:dyDescent="0.2">
      <c r="A28" s="14" t="s">
        <v>22</v>
      </c>
      <c r="B28" s="14" t="s">
        <v>63</v>
      </c>
      <c r="C28" s="15" t="s">
        <v>64</v>
      </c>
      <c r="D28" s="13" t="s">
        <v>0</v>
      </c>
      <c r="E28" s="58">
        <v>282000</v>
      </c>
      <c r="F28" s="44">
        <v>94302.84</v>
      </c>
      <c r="G28" s="67">
        <v>95000</v>
      </c>
      <c r="H28" s="11">
        <v>119000</v>
      </c>
      <c r="I28" s="11">
        <v>120000</v>
      </c>
      <c r="J28" s="11">
        <v>121000</v>
      </c>
    </row>
    <row r="29" spans="1:10" ht="25.5" x14ac:dyDescent="0.2">
      <c r="A29" s="10" t="s">
        <v>29</v>
      </c>
      <c r="B29" s="10" t="s">
        <v>65</v>
      </c>
      <c r="C29" s="19" t="s">
        <v>64</v>
      </c>
      <c r="D29" s="7" t="s">
        <v>32</v>
      </c>
      <c r="E29" s="56">
        <v>282000</v>
      </c>
      <c r="F29" s="20">
        <v>94302.84</v>
      </c>
      <c r="G29" s="68">
        <v>95000</v>
      </c>
      <c r="H29" s="12">
        <v>119000</v>
      </c>
      <c r="I29" s="12">
        <v>120000</v>
      </c>
      <c r="J29" s="12">
        <v>121000</v>
      </c>
    </row>
    <row r="30" spans="1:10" ht="27.4" customHeight="1" x14ac:dyDescent="0.2">
      <c r="A30" s="14" t="s">
        <v>22</v>
      </c>
      <c r="B30" s="14" t="s">
        <v>66</v>
      </c>
      <c r="C30" s="15" t="s">
        <v>67</v>
      </c>
      <c r="D30" s="13" t="s">
        <v>0</v>
      </c>
      <c r="E30" s="58">
        <v>1415000</v>
      </c>
      <c r="F30" s="44">
        <f>F31</f>
        <v>1424616.05</v>
      </c>
      <c r="G30" s="67">
        <v>1512000</v>
      </c>
      <c r="H30" s="11">
        <v>1800000</v>
      </c>
      <c r="I30" s="11">
        <v>1850000</v>
      </c>
      <c r="J30" s="11">
        <v>1900000</v>
      </c>
    </row>
    <row r="31" spans="1:10" ht="40.5" customHeight="1" x14ac:dyDescent="0.2">
      <c r="A31" s="10" t="s">
        <v>29</v>
      </c>
      <c r="B31" s="10" t="s">
        <v>68</v>
      </c>
      <c r="C31" s="19" t="s">
        <v>69</v>
      </c>
      <c r="D31" s="7" t="s">
        <v>32</v>
      </c>
      <c r="E31" s="56">
        <v>1415000</v>
      </c>
      <c r="F31" s="20">
        <f>1432616.05-8000</f>
        <v>1424616.05</v>
      </c>
      <c r="G31" s="68">
        <v>1512000</v>
      </c>
      <c r="H31" s="12">
        <v>1800000</v>
      </c>
      <c r="I31" s="12">
        <v>1850000</v>
      </c>
      <c r="J31" s="12">
        <v>1900000</v>
      </c>
    </row>
    <row r="32" spans="1:10" ht="13.7" customHeight="1" x14ac:dyDescent="0.2">
      <c r="A32" s="14" t="s">
        <v>22</v>
      </c>
      <c r="B32" s="14" t="s">
        <v>70</v>
      </c>
      <c r="C32" s="15" t="s">
        <v>71</v>
      </c>
      <c r="D32" s="13" t="s">
        <v>0</v>
      </c>
      <c r="E32" s="57">
        <v>2716000</v>
      </c>
      <c r="F32" s="66">
        <f>F33</f>
        <v>3365271.5799999996</v>
      </c>
      <c r="G32" s="66">
        <f>G33</f>
        <v>4200000</v>
      </c>
      <c r="H32" s="11">
        <v>5700000</v>
      </c>
      <c r="I32" s="11">
        <v>5800000</v>
      </c>
      <c r="J32" s="11">
        <v>5900000</v>
      </c>
    </row>
    <row r="33" spans="1:10" ht="40.5" customHeight="1" x14ac:dyDescent="0.2">
      <c r="A33" s="14" t="s">
        <v>22</v>
      </c>
      <c r="B33" s="14" t="s">
        <v>72</v>
      </c>
      <c r="C33" s="15" t="s">
        <v>73</v>
      </c>
      <c r="D33" s="13" t="s">
        <v>0</v>
      </c>
      <c r="E33" s="58">
        <v>2716000</v>
      </c>
      <c r="F33" s="67">
        <f>F34+F35</f>
        <v>3365271.5799999996</v>
      </c>
      <c r="G33" s="67">
        <f>G34</f>
        <v>4200000</v>
      </c>
      <c r="H33" s="11">
        <v>5700000</v>
      </c>
      <c r="I33" s="11">
        <v>5800000</v>
      </c>
      <c r="J33" s="11">
        <v>5900000</v>
      </c>
    </row>
    <row r="34" spans="1:10" ht="53.45" customHeight="1" x14ac:dyDescent="0.2">
      <c r="A34" s="10" t="s">
        <v>29</v>
      </c>
      <c r="B34" s="10" t="s">
        <v>74</v>
      </c>
      <c r="C34" s="19" t="s">
        <v>75</v>
      </c>
      <c r="D34" s="7" t="s">
        <v>32</v>
      </c>
      <c r="E34" s="56">
        <v>2716000</v>
      </c>
      <c r="F34" s="20">
        <f>3251902.51+108369.07</f>
        <v>3360271.5799999996</v>
      </c>
      <c r="G34" s="68">
        <v>4200000</v>
      </c>
      <c r="H34" s="12">
        <v>5700000</v>
      </c>
      <c r="I34" s="12">
        <v>5800000</v>
      </c>
      <c r="J34" s="12">
        <v>5900000</v>
      </c>
    </row>
    <row r="35" spans="1:10" ht="53.45" customHeight="1" x14ac:dyDescent="0.2">
      <c r="A35" s="10"/>
      <c r="B35" s="25" t="s">
        <v>270</v>
      </c>
      <c r="C35" s="38" t="s">
        <v>271</v>
      </c>
      <c r="D35" s="13" t="s">
        <v>0</v>
      </c>
      <c r="E35" s="58">
        <v>0</v>
      </c>
      <c r="F35" s="44">
        <v>5000</v>
      </c>
      <c r="G35" s="71">
        <v>0</v>
      </c>
      <c r="H35" s="7">
        <v>0</v>
      </c>
      <c r="I35" s="7">
        <v>0</v>
      </c>
      <c r="J35" s="7">
        <v>0</v>
      </c>
    </row>
    <row r="36" spans="1:10" ht="53.45" customHeight="1" x14ac:dyDescent="0.2">
      <c r="A36" s="10">
        <v>879</v>
      </c>
      <c r="B36" s="39" t="s">
        <v>272</v>
      </c>
      <c r="C36" s="40" t="s">
        <v>273</v>
      </c>
      <c r="D36" s="7" t="s">
        <v>274</v>
      </c>
      <c r="E36" s="56">
        <v>0</v>
      </c>
      <c r="F36" s="20">
        <v>5000</v>
      </c>
      <c r="G36" s="71">
        <v>0</v>
      </c>
      <c r="H36" s="7">
        <v>0</v>
      </c>
      <c r="I36" s="7">
        <v>0</v>
      </c>
      <c r="J36" s="7">
        <v>0</v>
      </c>
    </row>
    <row r="37" spans="1:10" ht="53.45" customHeight="1" x14ac:dyDescent="0.2">
      <c r="A37" s="14" t="s">
        <v>22</v>
      </c>
      <c r="B37" s="14" t="s">
        <v>76</v>
      </c>
      <c r="C37" s="15" t="s">
        <v>77</v>
      </c>
      <c r="D37" s="13" t="s">
        <v>0</v>
      </c>
      <c r="E37" s="57">
        <v>13886822.34</v>
      </c>
      <c r="F37" s="50">
        <f>F38+F42</f>
        <v>12776819.93</v>
      </c>
      <c r="G37" s="66">
        <f>G38+G42</f>
        <v>13898530.34</v>
      </c>
      <c r="H37" s="11">
        <v>14644000</v>
      </c>
      <c r="I37" s="11">
        <v>15970200</v>
      </c>
      <c r="J37" s="11">
        <v>15970200</v>
      </c>
    </row>
    <row r="38" spans="1:10" ht="107.25" customHeight="1" x14ac:dyDescent="0.2">
      <c r="A38" s="14" t="s">
        <v>22</v>
      </c>
      <c r="B38" s="14" t="s">
        <v>78</v>
      </c>
      <c r="C38" s="15" t="s">
        <v>79</v>
      </c>
      <c r="D38" s="13" t="s">
        <v>0</v>
      </c>
      <c r="E38" s="58">
        <v>12086822.34</v>
      </c>
      <c r="F38" s="44">
        <f>F39+F40+F41</f>
        <v>11177597.529999999</v>
      </c>
      <c r="G38" s="67">
        <f>G39+G40+G41</f>
        <v>12098530.34</v>
      </c>
      <c r="H38" s="11">
        <v>12644000</v>
      </c>
      <c r="I38" s="11">
        <v>13570200</v>
      </c>
      <c r="J38" s="11">
        <v>13570200</v>
      </c>
    </row>
    <row r="39" spans="1:10" ht="107.25" customHeight="1" x14ac:dyDescent="0.2">
      <c r="A39" s="10" t="s">
        <v>80</v>
      </c>
      <c r="B39" s="10" t="s">
        <v>81</v>
      </c>
      <c r="C39" s="19" t="s">
        <v>82</v>
      </c>
      <c r="D39" s="7" t="s">
        <v>83</v>
      </c>
      <c r="E39" s="56">
        <v>10734530.34</v>
      </c>
      <c r="F39" s="20">
        <v>10519525.34</v>
      </c>
      <c r="G39" s="56">
        <v>11348530.34</v>
      </c>
      <c r="H39" s="12">
        <v>11860000</v>
      </c>
      <c r="I39" s="12">
        <v>12718200</v>
      </c>
      <c r="J39" s="12">
        <v>12718200</v>
      </c>
    </row>
    <row r="40" spans="1:10" ht="80.45" customHeight="1" x14ac:dyDescent="0.2">
      <c r="A40" s="10" t="s">
        <v>80</v>
      </c>
      <c r="B40" s="10" t="s">
        <v>84</v>
      </c>
      <c r="C40" s="19" t="s">
        <v>85</v>
      </c>
      <c r="D40" s="7" t="s">
        <v>83</v>
      </c>
      <c r="E40" s="56">
        <v>220630</v>
      </c>
      <c r="F40" s="20">
        <v>38311.370000000003</v>
      </c>
      <c r="G40" s="68">
        <v>50000</v>
      </c>
      <c r="H40" s="12">
        <v>52000</v>
      </c>
      <c r="I40" s="12">
        <v>52000</v>
      </c>
      <c r="J40" s="12">
        <v>52000</v>
      </c>
    </row>
    <row r="41" spans="1:10" ht="40.5" customHeight="1" x14ac:dyDescent="0.2">
      <c r="A41" s="10" t="s">
        <v>80</v>
      </c>
      <c r="B41" s="10" t="s">
        <v>86</v>
      </c>
      <c r="C41" s="19" t="s">
        <v>87</v>
      </c>
      <c r="D41" s="7" t="s">
        <v>83</v>
      </c>
      <c r="E41" s="56">
        <v>1131662</v>
      </c>
      <c r="F41" s="20">
        <v>619760.81999999995</v>
      </c>
      <c r="G41" s="68">
        <v>700000</v>
      </c>
      <c r="H41" s="12">
        <v>732000</v>
      </c>
      <c r="I41" s="12">
        <v>800000</v>
      </c>
      <c r="J41" s="12">
        <v>800000</v>
      </c>
    </row>
    <row r="42" spans="1:10" ht="93.4" customHeight="1" x14ac:dyDescent="0.2">
      <c r="A42" s="14" t="s">
        <v>22</v>
      </c>
      <c r="B42" s="14" t="s">
        <v>88</v>
      </c>
      <c r="C42" s="15" t="s">
        <v>89</v>
      </c>
      <c r="D42" s="13" t="s">
        <v>0</v>
      </c>
      <c r="E42" s="58">
        <v>1800000</v>
      </c>
      <c r="F42" s="44">
        <f>F43</f>
        <v>1599222.4</v>
      </c>
      <c r="G42" s="67">
        <f>G43</f>
        <v>1800000</v>
      </c>
      <c r="H42" s="11">
        <v>2000000</v>
      </c>
      <c r="I42" s="11">
        <v>2400000</v>
      </c>
      <c r="J42" s="11">
        <v>2400000</v>
      </c>
    </row>
    <row r="43" spans="1:10" ht="93.4" customHeight="1" x14ac:dyDescent="0.2">
      <c r="A43" s="10" t="s">
        <v>80</v>
      </c>
      <c r="B43" s="10" t="s">
        <v>90</v>
      </c>
      <c r="C43" s="19" t="s">
        <v>91</v>
      </c>
      <c r="D43" s="7" t="s">
        <v>83</v>
      </c>
      <c r="E43" s="56">
        <v>1800000</v>
      </c>
      <c r="F43" s="20">
        <v>1599222.4</v>
      </c>
      <c r="G43" s="68">
        <v>1800000</v>
      </c>
      <c r="H43" s="12">
        <v>2000000</v>
      </c>
      <c r="I43" s="12">
        <v>2400000</v>
      </c>
      <c r="J43" s="12">
        <v>2400000</v>
      </c>
    </row>
    <row r="44" spans="1:10" ht="27.4" customHeight="1" x14ac:dyDescent="0.2">
      <c r="A44" s="14" t="s">
        <v>22</v>
      </c>
      <c r="B44" s="14" t="s">
        <v>92</v>
      </c>
      <c r="C44" s="15" t="s">
        <v>93</v>
      </c>
      <c r="D44" s="13" t="s">
        <v>0</v>
      </c>
      <c r="E44" s="57">
        <v>874000</v>
      </c>
      <c r="F44" s="50">
        <v>1090537.74</v>
      </c>
      <c r="G44" s="66">
        <f>G45</f>
        <v>1091873</v>
      </c>
      <c r="H44" s="11">
        <v>1141000</v>
      </c>
      <c r="I44" s="11">
        <v>1115000</v>
      </c>
      <c r="J44" s="11">
        <v>1128000</v>
      </c>
    </row>
    <row r="45" spans="1:10" ht="27.4" customHeight="1" x14ac:dyDescent="0.2">
      <c r="A45" s="14" t="s">
        <v>22</v>
      </c>
      <c r="B45" s="14" t="s">
        <v>94</v>
      </c>
      <c r="C45" s="15" t="s">
        <v>95</v>
      </c>
      <c r="D45" s="13" t="s">
        <v>0</v>
      </c>
      <c r="E45" s="58">
        <v>874000</v>
      </c>
      <c r="F45" s="44">
        <v>1090537.74</v>
      </c>
      <c r="G45" s="67">
        <f>G46+G47+G48</f>
        <v>1091873</v>
      </c>
      <c r="H45" s="11">
        <v>1141000</v>
      </c>
      <c r="I45" s="11">
        <v>1115000</v>
      </c>
      <c r="J45" s="11">
        <v>1128000</v>
      </c>
    </row>
    <row r="46" spans="1:10" ht="40.5" customHeight="1" x14ac:dyDescent="0.2">
      <c r="A46" s="10" t="s">
        <v>96</v>
      </c>
      <c r="B46" s="10" t="s">
        <v>97</v>
      </c>
      <c r="C46" s="19" t="s">
        <v>98</v>
      </c>
      <c r="D46" s="7" t="s">
        <v>99</v>
      </c>
      <c r="E46" s="56">
        <v>108000</v>
      </c>
      <c r="F46" s="20">
        <v>25532.42</v>
      </c>
      <c r="G46" s="70">
        <v>25532</v>
      </c>
      <c r="H46" s="12">
        <v>23000</v>
      </c>
      <c r="I46" s="12">
        <v>24000</v>
      </c>
      <c r="J46" s="12">
        <v>24000</v>
      </c>
    </row>
    <row r="47" spans="1:10" ht="40.5" customHeight="1" x14ac:dyDescent="0.2">
      <c r="A47" s="10" t="s">
        <v>96</v>
      </c>
      <c r="B47" s="10" t="s">
        <v>100</v>
      </c>
      <c r="C47" s="19" t="s">
        <v>101</v>
      </c>
      <c r="D47" s="7" t="s">
        <v>99</v>
      </c>
      <c r="E47" s="56">
        <v>700000</v>
      </c>
      <c r="F47" s="20">
        <v>1019607.05</v>
      </c>
      <c r="G47" s="70">
        <v>1020943</v>
      </c>
      <c r="H47" s="12">
        <v>1070000</v>
      </c>
      <c r="I47" s="12">
        <v>1045000</v>
      </c>
      <c r="J47" s="12">
        <v>1057000</v>
      </c>
    </row>
    <row r="48" spans="1:10" ht="40.5" customHeight="1" x14ac:dyDescent="0.2">
      <c r="A48" s="10" t="s">
        <v>96</v>
      </c>
      <c r="B48" s="10" t="s">
        <v>102</v>
      </c>
      <c r="C48" s="19" t="s">
        <v>103</v>
      </c>
      <c r="D48" s="7" t="s">
        <v>99</v>
      </c>
      <c r="E48" s="56">
        <v>66000</v>
      </c>
      <c r="F48" s="20">
        <v>45398.27</v>
      </c>
      <c r="G48" s="70">
        <v>45398</v>
      </c>
      <c r="H48" s="12">
        <v>48000</v>
      </c>
      <c r="I48" s="12">
        <v>46000</v>
      </c>
      <c r="J48" s="12">
        <v>47000</v>
      </c>
    </row>
    <row r="49" spans="1:10" ht="27.4" customHeight="1" x14ac:dyDescent="0.2">
      <c r="A49" s="14" t="s">
        <v>22</v>
      </c>
      <c r="B49" s="14" t="s">
        <v>104</v>
      </c>
      <c r="C49" s="15" t="s">
        <v>105</v>
      </c>
      <c r="D49" s="13" t="s">
        <v>0</v>
      </c>
      <c r="E49" s="57">
        <v>908100</v>
      </c>
      <c r="F49" s="50">
        <v>871107.47</v>
      </c>
      <c r="G49" s="66">
        <v>908100</v>
      </c>
      <c r="H49" s="11">
        <v>764200</v>
      </c>
      <c r="I49" s="11">
        <v>856300</v>
      </c>
      <c r="J49" s="11">
        <v>856300</v>
      </c>
    </row>
    <row r="50" spans="1:10" ht="14.45" customHeight="1" x14ac:dyDescent="0.2">
      <c r="A50" s="14" t="s">
        <v>22</v>
      </c>
      <c r="B50" s="14" t="s">
        <v>106</v>
      </c>
      <c r="C50" s="15" t="s">
        <v>107</v>
      </c>
      <c r="D50" s="13" t="s">
        <v>0</v>
      </c>
      <c r="E50" s="58">
        <v>908100</v>
      </c>
      <c r="F50" s="44">
        <v>871107.47</v>
      </c>
      <c r="G50" s="72">
        <v>908100</v>
      </c>
      <c r="H50" s="11">
        <v>764200</v>
      </c>
      <c r="I50" s="11">
        <v>856300</v>
      </c>
      <c r="J50" s="11">
        <v>856300</v>
      </c>
    </row>
    <row r="51" spans="1:10" ht="40.5" customHeight="1" x14ac:dyDescent="0.2">
      <c r="A51" s="10" t="s">
        <v>80</v>
      </c>
      <c r="B51" s="10" t="s">
        <v>108</v>
      </c>
      <c r="C51" s="19" t="s">
        <v>109</v>
      </c>
      <c r="D51" s="7" t="s">
        <v>83</v>
      </c>
      <c r="E51" s="56">
        <v>908100</v>
      </c>
      <c r="F51" s="20">
        <v>871107.47</v>
      </c>
      <c r="G51" s="72">
        <v>908100</v>
      </c>
      <c r="H51" s="12">
        <v>764200</v>
      </c>
      <c r="I51" s="12">
        <v>856300</v>
      </c>
      <c r="J51" s="12">
        <v>856300</v>
      </c>
    </row>
    <row r="52" spans="1:10" ht="27.4" customHeight="1" x14ac:dyDescent="0.2">
      <c r="A52" s="14" t="s">
        <v>22</v>
      </c>
      <c r="B52" s="14" t="s">
        <v>110</v>
      </c>
      <c r="C52" s="15" t="s">
        <v>111</v>
      </c>
      <c r="D52" s="13" t="s">
        <v>0</v>
      </c>
      <c r="E52" s="57">
        <v>5839000</v>
      </c>
      <c r="F52" s="50">
        <v>2440185.23</v>
      </c>
      <c r="G52" s="66">
        <f>G53+G55</f>
        <v>2776000</v>
      </c>
      <c r="H52" s="11">
        <v>1500000</v>
      </c>
      <c r="I52" s="11">
        <v>1800000</v>
      </c>
      <c r="J52" s="11">
        <v>2300000</v>
      </c>
    </row>
    <row r="53" spans="1:10" ht="84.75" customHeight="1" x14ac:dyDescent="0.2">
      <c r="A53" s="14" t="s">
        <v>22</v>
      </c>
      <c r="B53" s="14" t="s">
        <v>112</v>
      </c>
      <c r="C53" s="15" t="s">
        <v>113</v>
      </c>
      <c r="D53" s="13" t="s">
        <v>0</v>
      </c>
      <c r="E53" s="58">
        <v>5550000</v>
      </c>
      <c r="F53" s="44">
        <v>0</v>
      </c>
      <c r="G53" s="67">
        <f>G54</f>
        <v>0</v>
      </c>
      <c r="H53" s="11">
        <v>0</v>
      </c>
      <c r="I53" s="11">
        <v>300000</v>
      </c>
      <c r="J53" s="11">
        <v>300000</v>
      </c>
    </row>
    <row r="54" spans="1:10" ht="107.25" customHeight="1" x14ac:dyDescent="0.2">
      <c r="A54" s="10" t="s">
        <v>80</v>
      </c>
      <c r="B54" s="10" t="s">
        <v>114</v>
      </c>
      <c r="C54" s="19" t="s">
        <v>115</v>
      </c>
      <c r="D54" s="7" t="s">
        <v>83</v>
      </c>
      <c r="E54" s="56">
        <v>5550000</v>
      </c>
      <c r="F54" s="20">
        <v>0</v>
      </c>
      <c r="G54" s="68">
        <v>0</v>
      </c>
      <c r="H54" s="12">
        <v>0</v>
      </c>
      <c r="I54" s="12">
        <v>300000</v>
      </c>
      <c r="J54" s="12">
        <v>300000</v>
      </c>
    </row>
    <row r="55" spans="1:10" ht="40.5" customHeight="1" x14ac:dyDescent="0.2">
      <c r="A55" s="14" t="s">
        <v>22</v>
      </c>
      <c r="B55" s="14" t="s">
        <v>116</v>
      </c>
      <c r="C55" s="15" t="s">
        <v>117</v>
      </c>
      <c r="D55" s="13" t="s">
        <v>0</v>
      </c>
      <c r="E55" s="58">
        <v>289000</v>
      </c>
      <c r="F55" s="44">
        <v>2440185.23</v>
      </c>
      <c r="G55" s="67">
        <f>G56</f>
        <v>2776000</v>
      </c>
      <c r="H55" s="11">
        <v>1500000</v>
      </c>
      <c r="I55" s="11">
        <v>1500000</v>
      </c>
      <c r="J55" s="11">
        <v>2000000</v>
      </c>
    </row>
    <row r="56" spans="1:10" ht="67.349999999999994" customHeight="1" x14ac:dyDescent="0.2">
      <c r="A56" s="10" t="s">
        <v>80</v>
      </c>
      <c r="B56" s="10" t="s">
        <v>118</v>
      </c>
      <c r="C56" s="19" t="s">
        <v>119</v>
      </c>
      <c r="D56" s="7" t="s">
        <v>83</v>
      </c>
      <c r="E56" s="56">
        <v>289000</v>
      </c>
      <c r="F56" s="20">
        <v>2440185.23</v>
      </c>
      <c r="G56" s="68">
        <v>2776000</v>
      </c>
      <c r="H56" s="12">
        <v>1500000</v>
      </c>
      <c r="I56" s="12">
        <v>1500000</v>
      </c>
      <c r="J56" s="12">
        <v>2000000</v>
      </c>
    </row>
    <row r="57" spans="1:10" ht="27.4" customHeight="1" x14ac:dyDescent="0.2">
      <c r="A57" s="14" t="s">
        <v>22</v>
      </c>
      <c r="B57" s="14" t="s">
        <v>120</v>
      </c>
      <c r="C57" s="15" t="s">
        <v>121</v>
      </c>
      <c r="D57" s="13" t="s">
        <v>0</v>
      </c>
      <c r="E57" s="57">
        <v>1962000</v>
      </c>
      <c r="F57" s="50">
        <v>4477256.53</v>
      </c>
      <c r="G57" s="66">
        <f>G58+G71+G73+G77</f>
        <v>4608100</v>
      </c>
      <c r="H57" s="11">
        <v>2300000</v>
      </c>
      <c r="I57" s="11">
        <v>2300000</v>
      </c>
      <c r="J57" s="11">
        <v>2300000</v>
      </c>
    </row>
    <row r="58" spans="1:10" ht="40.5" customHeight="1" x14ac:dyDescent="0.2">
      <c r="A58" s="14" t="s">
        <v>22</v>
      </c>
      <c r="B58" s="14" t="s">
        <v>122</v>
      </c>
      <c r="C58" s="15" t="s">
        <v>123</v>
      </c>
      <c r="D58" s="13" t="s">
        <v>0</v>
      </c>
      <c r="E58" s="58">
        <v>1307900</v>
      </c>
      <c r="F58" s="18">
        <f>SUM(F59:F70)</f>
        <v>1199632.07</v>
      </c>
      <c r="G58" s="67">
        <f>SUM(G59:G70)</f>
        <v>1305000</v>
      </c>
      <c r="H58" s="11">
        <v>1680000</v>
      </c>
      <c r="I58" s="11">
        <v>1680000</v>
      </c>
      <c r="J58" s="11">
        <v>1680000</v>
      </c>
    </row>
    <row r="59" spans="1:10" ht="93.4" customHeight="1" x14ac:dyDescent="0.2">
      <c r="A59" s="10" t="s">
        <v>124</v>
      </c>
      <c r="B59" s="10" t="s">
        <v>125</v>
      </c>
      <c r="C59" s="19" t="s">
        <v>126</v>
      </c>
      <c r="D59" s="7" t="s">
        <v>127</v>
      </c>
      <c r="E59" s="59">
        <v>11000</v>
      </c>
      <c r="F59" s="52">
        <v>8538.56</v>
      </c>
      <c r="G59" s="73">
        <v>11000</v>
      </c>
      <c r="H59" s="12">
        <v>11000</v>
      </c>
      <c r="I59" s="12">
        <v>11000</v>
      </c>
      <c r="J59" s="12">
        <v>11000</v>
      </c>
    </row>
    <row r="60" spans="1:10" ht="93.4" customHeight="1" x14ac:dyDescent="0.2">
      <c r="A60" s="10" t="s">
        <v>128</v>
      </c>
      <c r="B60" s="10" t="s">
        <v>125</v>
      </c>
      <c r="C60" s="19" t="s">
        <v>126</v>
      </c>
      <c r="D60" s="7" t="s">
        <v>129</v>
      </c>
      <c r="E60" s="59">
        <v>33000</v>
      </c>
      <c r="F60" s="20">
        <v>17611.169999999998</v>
      </c>
      <c r="G60" s="73">
        <v>33000</v>
      </c>
      <c r="H60" s="12">
        <v>33000</v>
      </c>
      <c r="I60" s="12">
        <v>33000</v>
      </c>
      <c r="J60" s="12">
        <v>33000</v>
      </c>
    </row>
    <row r="61" spans="1:10" ht="120.2" customHeight="1" x14ac:dyDescent="0.2">
      <c r="A61" s="10" t="s">
        <v>128</v>
      </c>
      <c r="B61" s="10" t="s">
        <v>130</v>
      </c>
      <c r="C61" s="19" t="s">
        <v>131</v>
      </c>
      <c r="D61" s="7" t="s">
        <v>129</v>
      </c>
      <c r="E61" s="56">
        <v>123000</v>
      </c>
      <c r="F61" s="20">
        <v>46144.480000000003</v>
      </c>
      <c r="G61" s="68">
        <v>57000</v>
      </c>
      <c r="H61" s="12">
        <v>190000</v>
      </c>
      <c r="I61" s="12">
        <v>190000</v>
      </c>
      <c r="J61" s="12">
        <v>190000</v>
      </c>
    </row>
    <row r="62" spans="1:10" ht="93.4" customHeight="1" x14ac:dyDescent="0.2">
      <c r="A62" s="10" t="s">
        <v>128</v>
      </c>
      <c r="B62" s="10" t="s">
        <v>132</v>
      </c>
      <c r="C62" s="19" t="s">
        <v>133</v>
      </c>
      <c r="D62" s="7" t="s">
        <v>129</v>
      </c>
      <c r="E62" s="56">
        <v>453000</v>
      </c>
      <c r="F62" s="20">
        <v>453097.71</v>
      </c>
      <c r="G62" s="68">
        <v>460000</v>
      </c>
      <c r="H62" s="12">
        <v>478000</v>
      </c>
      <c r="I62" s="12">
        <v>478000</v>
      </c>
      <c r="J62" s="12">
        <v>478000</v>
      </c>
    </row>
    <row r="63" spans="1:10" ht="107.25" customHeight="1" x14ac:dyDescent="0.2">
      <c r="A63" s="10" t="s">
        <v>128</v>
      </c>
      <c r="B63" s="10" t="s">
        <v>134</v>
      </c>
      <c r="C63" s="19" t="s">
        <v>135</v>
      </c>
      <c r="D63" s="7" t="s">
        <v>129</v>
      </c>
      <c r="E63" s="56">
        <v>197000</v>
      </c>
      <c r="F63" s="20">
        <v>74210.19</v>
      </c>
      <c r="G63" s="68">
        <v>83000</v>
      </c>
      <c r="H63" s="12">
        <v>343000</v>
      </c>
      <c r="I63" s="12">
        <v>343000</v>
      </c>
      <c r="J63" s="12">
        <v>343000</v>
      </c>
    </row>
    <row r="64" spans="1:10" ht="107.25" customHeight="1" x14ac:dyDescent="0.2">
      <c r="A64" s="10" t="s">
        <v>128</v>
      </c>
      <c r="B64" s="10" t="s">
        <v>136</v>
      </c>
      <c r="C64" s="19" t="s">
        <v>137</v>
      </c>
      <c r="D64" s="7" t="s">
        <v>129</v>
      </c>
      <c r="E64" s="56">
        <v>2000</v>
      </c>
      <c r="F64" s="20">
        <v>30000</v>
      </c>
      <c r="G64" s="68">
        <v>30000</v>
      </c>
      <c r="H64" s="12">
        <v>4000</v>
      </c>
      <c r="I64" s="12">
        <v>4000</v>
      </c>
      <c r="J64" s="12">
        <v>4000</v>
      </c>
    </row>
    <row r="65" spans="1:10" ht="133.35" customHeight="1" x14ac:dyDescent="0.2">
      <c r="A65" s="10" t="s">
        <v>128</v>
      </c>
      <c r="B65" s="10" t="s">
        <v>138</v>
      </c>
      <c r="C65" s="19" t="s">
        <v>139</v>
      </c>
      <c r="D65" s="7" t="s">
        <v>129</v>
      </c>
      <c r="E65" s="56">
        <v>126000</v>
      </c>
      <c r="F65" s="20">
        <v>92463.33</v>
      </c>
      <c r="G65" s="68">
        <v>93000</v>
      </c>
      <c r="H65" s="12">
        <v>20000</v>
      </c>
      <c r="I65" s="12">
        <v>20000</v>
      </c>
      <c r="J65" s="12">
        <v>20000</v>
      </c>
    </row>
    <row r="66" spans="1:10" ht="93.4" customHeight="1" x14ac:dyDescent="0.2">
      <c r="A66" s="10" t="s">
        <v>128</v>
      </c>
      <c r="B66" s="10" t="s">
        <v>140</v>
      </c>
      <c r="C66" s="19" t="s">
        <v>141</v>
      </c>
      <c r="D66" s="7" t="s">
        <v>129</v>
      </c>
      <c r="E66" s="56">
        <v>5000</v>
      </c>
      <c r="F66" s="20">
        <v>10539.69</v>
      </c>
      <c r="G66" s="68">
        <v>13000</v>
      </c>
      <c r="H66" s="12">
        <v>10000</v>
      </c>
      <c r="I66" s="12">
        <v>10000</v>
      </c>
      <c r="J66" s="12">
        <v>10000</v>
      </c>
    </row>
    <row r="67" spans="1:10" ht="93.4" customHeight="1" x14ac:dyDescent="0.2">
      <c r="A67" s="10" t="s">
        <v>128</v>
      </c>
      <c r="B67" s="10" t="s">
        <v>142</v>
      </c>
      <c r="C67" s="19" t="s">
        <v>143</v>
      </c>
      <c r="D67" s="7" t="s">
        <v>129</v>
      </c>
      <c r="E67" s="56">
        <v>74000</v>
      </c>
      <c r="F67" s="20">
        <v>51030.15</v>
      </c>
      <c r="G67" s="68">
        <v>62000</v>
      </c>
      <c r="H67" s="12">
        <v>103000</v>
      </c>
      <c r="I67" s="12">
        <v>103000</v>
      </c>
      <c r="J67" s="12">
        <v>103000</v>
      </c>
    </row>
    <row r="68" spans="1:10" ht="107.25" customHeight="1" x14ac:dyDescent="0.2">
      <c r="A68" s="10" t="s">
        <v>124</v>
      </c>
      <c r="B68" s="10" t="s">
        <v>144</v>
      </c>
      <c r="C68" s="19" t="s">
        <v>145</v>
      </c>
      <c r="D68" s="7" t="s">
        <v>275</v>
      </c>
      <c r="E68" s="56">
        <v>16000</v>
      </c>
      <c r="F68" s="20">
        <v>9050</v>
      </c>
      <c r="G68" s="73">
        <v>12000</v>
      </c>
      <c r="H68" s="12">
        <v>20000</v>
      </c>
      <c r="I68" s="12">
        <v>20000</v>
      </c>
      <c r="J68" s="12">
        <v>20000</v>
      </c>
    </row>
    <row r="69" spans="1:10" ht="107.25" customHeight="1" x14ac:dyDescent="0.2">
      <c r="A69" s="10">
        <v>882</v>
      </c>
      <c r="B69" s="10" t="s">
        <v>144</v>
      </c>
      <c r="C69" s="19" t="s">
        <v>145</v>
      </c>
      <c r="D69" s="7" t="s">
        <v>276</v>
      </c>
      <c r="E69" s="56">
        <v>0</v>
      </c>
      <c r="F69" s="20">
        <v>30010</v>
      </c>
      <c r="G69" s="71">
        <v>30010</v>
      </c>
      <c r="H69" s="7">
        <v>0</v>
      </c>
      <c r="I69" s="7">
        <v>0</v>
      </c>
      <c r="J69" s="7">
        <v>0</v>
      </c>
    </row>
    <row r="70" spans="1:10" ht="107.25" customHeight="1" x14ac:dyDescent="0.2">
      <c r="A70" s="10" t="s">
        <v>128</v>
      </c>
      <c r="B70" s="10" t="s">
        <v>144</v>
      </c>
      <c r="C70" s="19" t="s">
        <v>145</v>
      </c>
      <c r="D70" s="7" t="s">
        <v>129</v>
      </c>
      <c r="E70" s="56">
        <v>267900</v>
      </c>
      <c r="F70" s="20">
        <v>376936.79</v>
      </c>
      <c r="G70" s="73">
        <v>420990</v>
      </c>
      <c r="H70" s="12">
        <v>468000</v>
      </c>
      <c r="I70" s="12">
        <v>468000</v>
      </c>
      <c r="J70" s="12">
        <v>468000</v>
      </c>
    </row>
    <row r="71" spans="1:10" ht="133.35" customHeight="1" x14ac:dyDescent="0.2">
      <c r="A71" s="14" t="s">
        <v>22</v>
      </c>
      <c r="B71" s="14" t="s">
        <v>146</v>
      </c>
      <c r="C71" s="15" t="s">
        <v>147</v>
      </c>
      <c r="D71" s="13" t="s">
        <v>0</v>
      </c>
      <c r="E71" s="58">
        <v>411000</v>
      </c>
      <c r="F71" s="44">
        <v>421954.63</v>
      </c>
      <c r="G71" s="67">
        <f>G72</f>
        <v>430000</v>
      </c>
      <c r="H71" s="11">
        <v>280000</v>
      </c>
      <c r="I71" s="11">
        <v>280000</v>
      </c>
      <c r="J71" s="11">
        <v>280000</v>
      </c>
    </row>
    <row r="72" spans="1:10" ht="80.45" customHeight="1" x14ac:dyDescent="0.2">
      <c r="A72" s="10" t="s">
        <v>80</v>
      </c>
      <c r="B72" s="10" t="s">
        <v>148</v>
      </c>
      <c r="C72" s="19" t="s">
        <v>149</v>
      </c>
      <c r="D72" s="7" t="s">
        <v>83</v>
      </c>
      <c r="E72" s="56">
        <v>411000</v>
      </c>
      <c r="F72" s="20">
        <v>421954.63</v>
      </c>
      <c r="G72" s="68">
        <v>430000</v>
      </c>
      <c r="H72" s="12">
        <v>280000</v>
      </c>
      <c r="I72" s="12">
        <v>280000</v>
      </c>
      <c r="J72" s="12">
        <v>280000</v>
      </c>
    </row>
    <row r="73" spans="1:10" ht="27.4" customHeight="1" x14ac:dyDescent="0.2">
      <c r="A73" s="14" t="s">
        <v>22</v>
      </c>
      <c r="B73" s="14" t="s">
        <v>150</v>
      </c>
      <c r="C73" s="15" t="s">
        <v>151</v>
      </c>
      <c r="D73" s="13" t="s">
        <v>0</v>
      </c>
      <c r="E73" s="58">
        <v>113100</v>
      </c>
      <c r="F73" s="44">
        <v>120886.5</v>
      </c>
      <c r="G73" s="67">
        <f>G74+G75+G76</f>
        <v>123100</v>
      </c>
      <c r="H73" s="11">
        <v>120000</v>
      </c>
      <c r="I73" s="11">
        <v>120000</v>
      </c>
      <c r="J73" s="11">
        <v>120000</v>
      </c>
    </row>
    <row r="74" spans="1:10" ht="53.45" customHeight="1" x14ac:dyDescent="0.2">
      <c r="A74" s="10" t="s">
        <v>80</v>
      </c>
      <c r="B74" s="10" t="s">
        <v>152</v>
      </c>
      <c r="C74" s="19" t="s">
        <v>153</v>
      </c>
      <c r="D74" s="7" t="s">
        <v>83</v>
      </c>
      <c r="E74" s="56">
        <v>113100</v>
      </c>
      <c r="F74" s="20">
        <v>113100</v>
      </c>
      <c r="G74" s="20">
        <v>113100</v>
      </c>
      <c r="H74" s="12">
        <v>120000</v>
      </c>
      <c r="I74" s="12">
        <v>120000</v>
      </c>
      <c r="J74" s="12">
        <v>120000</v>
      </c>
    </row>
    <row r="75" spans="1:10" ht="80.45" customHeight="1" x14ac:dyDescent="0.2">
      <c r="A75" s="10" t="s">
        <v>154</v>
      </c>
      <c r="B75" s="10" t="s">
        <v>155</v>
      </c>
      <c r="C75" s="19" t="s">
        <v>156</v>
      </c>
      <c r="D75" s="7" t="s">
        <v>157</v>
      </c>
      <c r="E75" s="60">
        <v>0</v>
      </c>
      <c r="F75" s="19">
        <v>418.64</v>
      </c>
      <c r="G75" s="52">
        <v>1000</v>
      </c>
      <c r="H75" s="6">
        <v>0</v>
      </c>
      <c r="I75" s="6">
        <v>0</v>
      </c>
      <c r="J75" s="6">
        <v>0</v>
      </c>
    </row>
    <row r="76" spans="1:10" ht="80.45" customHeight="1" x14ac:dyDescent="0.2">
      <c r="A76" s="10" t="s">
        <v>158</v>
      </c>
      <c r="B76" s="10" t="s">
        <v>155</v>
      </c>
      <c r="C76" s="19" t="s">
        <v>156</v>
      </c>
      <c r="D76" s="7" t="s">
        <v>159</v>
      </c>
      <c r="E76" s="56">
        <v>0</v>
      </c>
      <c r="F76" s="20">
        <v>7367.86</v>
      </c>
      <c r="G76" s="20">
        <v>9000</v>
      </c>
      <c r="H76" s="6">
        <v>0</v>
      </c>
      <c r="I76" s="6">
        <v>0</v>
      </c>
      <c r="J76" s="6">
        <v>0</v>
      </c>
    </row>
    <row r="77" spans="1:10" ht="27.4" customHeight="1" x14ac:dyDescent="0.2">
      <c r="A77" s="14" t="s">
        <v>22</v>
      </c>
      <c r="B77" s="14" t="s">
        <v>160</v>
      </c>
      <c r="C77" s="15" t="s">
        <v>161</v>
      </c>
      <c r="D77" s="13" t="s">
        <v>0</v>
      </c>
      <c r="E77" s="58">
        <v>130000</v>
      </c>
      <c r="F77" s="44">
        <v>2734783.33</v>
      </c>
      <c r="G77" s="67">
        <f>G78</f>
        <v>2750000</v>
      </c>
      <c r="H77" s="11">
        <v>220000</v>
      </c>
      <c r="I77" s="11">
        <v>220000</v>
      </c>
      <c r="J77" s="11">
        <v>220000</v>
      </c>
    </row>
    <row r="78" spans="1:10" ht="133.35" customHeight="1" x14ac:dyDescent="0.2">
      <c r="A78" s="10" t="s">
        <v>158</v>
      </c>
      <c r="B78" s="10" t="s">
        <v>162</v>
      </c>
      <c r="C78" s="19" t="s">
        <v>163</v>
      </c>
      <c r="D78" s="7" t="s">
        <v>159</v>
      </c>
      <c r="E78" s="56">
        <v>130000</v>
      </c>
      <c r="F78" s="20">
        <v>2734783.33</v>
      </c>
      <c r="G78" s="68">
        <v>2750000</v>
      </c>
      <c r="H78" s="12">
        <v>220000</v>
      </c>
      <c r="I78" s="12">
        <v>220000</v>
      </c>
      <c r="J78" s="12">
        <v>220000</v>
      </c>
    </row>
    <row r="79" spans="1:10" x14ac:dyDescent="0.2">
      <c r="A79" s="25" t="s">
        <v>80</v>
      </c>
      <c r="B79" s="26" t="s">
        <v>217</v>
      </c>
      <c r="C79" s="27" t="s">
        <v>214</v>
      </c>
      <c r="D79" s="28"/>
      <c r="E79" s="57">
        <v>1850589.66</v>
      </c>
      <c r="F79" s="50">
        <v>1881709.09</v>
      </c>
      <c r="G79" s="66">
        <f>G82+G84+G80</f>
        <v>1871384.87</v>
      </c>
      <c r="H79" s="13">
        <v>0</v>
      </c>
      <c r="I79" s="13">
        <v>0</v>
      </c>
      <c r="J79" s="13">
        <v>0</v>
      </c>
    </row>
    <row r="80" spans="1:10" s="3" customFormat="1" x14ac:dyDescent="0.2">
      <c r="A80" s="29" t="s">
        <v>80</v>
      </c>
      <c r="B80" s="30" t="s">
        <v>218</v>
      </c>
      <c r="C80" s="31" t="s">
        <v>215</v>
      </c>
      <c r="D80" s="32"/>
      <c r="E80" s="58">
        <v>0</v>
      </c>
      <c r="F80" s="44">
        <v>-5775.78</v>
      </c>
      <c r="G80" s="67">
        <v>0</v>
      </c>
      <c r="H80" s="13">
        <v>0</v>
      </c>
      <c r="I80" s="13">
        <v>0</v>
      </c>
      <c r="J80" s="13">
        <v>0</v>
      </c>
    </row>
    <row r="81" spans="1:10" ht="38.25" x14ac:dyDescent="0.2">
      <c r="A81" s="33" t="s">
        <v>80</v>
      </c>
      <c r="B81" s="34" t="s">
        <v>219</v>
      </c>
      <c r="C81" s="35" t="s">
        <v>216</v>
      </c>
      <c r="D81" s="2" t="s">
        <v>83</v>
      </c>
      <c r="E81" s="56">
        <v>0</v>
      </c>
      <c r="F81" s="20">
        <v>-5775.78</v>
      </c>
      <c r="G81" s="68">
        <v>0</v>
      </c>
      <c r="H81" s="7">
        <v>0</v>
      </c>
      <c r="I81" s="7">
        <v>0</v>
      </c>
      <c r="J81" s="7">
        <v>0</v>
      </c>
    </row>
    <row r="82" spans="1:10" s="3" customFormat="1" x14ac:dyDescent="0.2">
      <c r="A82" s="29" t="s">
        <v>80</v>
      </c>
      <c r="B82" s="30" t="s">
        <v>220</v>
      </c>
      <c r="C82" s="31" t="s">
        <v>221</v>
      </c>
      <c r="D82" s="13"/>
      <c r="E82" s="58">
        <v>1783489.66</v>
      </c>
      <c r="F82" s="44">
        <v>1820384.87</v>
      </c>
      <c r="G82" s="44">
        <v>1820384.87</v>
      </c>
      <c r="H82" s="13">
        <v>0</v>
      </c>
      <c r="I82" s="13">
        <v>0</v>
      </c>
      <c r="J82" s="13">
        <v>0</v>
      </c>
    </row>
    <row r="83" spans="1:10" ht="38.25" x14ac:dyDescent="0.2">
      <c r="A83" s="33" t="s">
        <v>80</v>
      </c>
      <c r="B83" s="34" t="s">
        <v>222</v>
      </c>
      <c r="C83" s="35" t="s">
        <v>223</v>
      </c>
      <c r="D83" s="2" t="s">
        <v>83</v>
      </c>
      <c r="E83" s="56">
        <v>1783489.66</v>
      </c>
      <c r="F83" s="20">
        <v>1820384.87</v>
      </c>
      <c r="G83" s="20">
        <v>1820384.87</v>
      </c>
      <c r="H83" s="7">
        <v>0</v>
      </c>
      <c r="I83" s="7">
        <v>0</v>
      </c>
      <c r="J83" s="7">
        <v>0</v>
      </c>
    </row>
    <row r="84" spans="1:10" x14ac:dyDescent="0.2">
      <c r="A84" s="37" t="s">
        <v>184</v>
      </c>
      <c r="B84" s="25" t="s">
        <v>257</v>
      </c>
      <c r="C84" s="38" t="s">
        <v>255</v>
      </c>
      <c r="D84" s="2"/>
      <c r="E84" s="58">
        <v>67100</v>
      </c>
      <c r="F84" s="44">
        <v>67100</v>
      </c>
      <c r="G84" s="74">
        <v>51000</v>
      </c>
      <c r="H84" s="6">
        <v>0</v>
      </c>
      <c r="I84" s="6">
        <v>0</v>
      </c>
      <c r="J84" s="6">
        <v>0</v>
      </c>
    </row>
    <row r="85" spans="1:10" ht="76.5" x14ac:dyDescent="0.2">
      <c r="A85" s="33" t="s">
        <v>184</v>
      </c>
      <c r="B85" s="39" t="s">
        <v>258</v>
      </c>
      <c r="C85" s="40" t="s">
        <v>256</v>
      </c>
      <c r="D85" s="7" t="s">
        <v>187</v>
      </c>
      <c r="E85" s="56">
        <v>67100</v>
      </c>
      <c r="F85" s="20">
        <v>67100</v>
      </c>
      <c r="G85" s="72">
        <v>51000</v>
      </c>
      <c r="H85" s="6">
        <v>0</v>
      </c>
      <c r="I85" s="6">
        <v>0</v>
      </c>
      <c r="J85" s="6">
        <v>0</v>
      </c>
    </row>
    <row r="86" spans="1:10" ht="26.85" customHeight="1" x14ac:dyDescent="0.2">
      <c r="A86" s="14" t="s">
        <v>22</v>
      </c>
      <c r="B86" s="14" t="s">
        <v>164</v>
      </c>
      <c r="C86" s="15" t="s">
        <v>165</v>
      </c>
      <c r="D86" s="13" t="s">
        <v>0</v>
      </c>
      <c r="E86" s="75">
        <f t="shared" ref="E86:F86" si="2">E87+E122+E128+E131</f>
        <v>1324400541.1299999</v>
      </c>
      <c r="F86" s="75">
        <f>F87+F122+F128+F131+F126</f>
        <v>1025830826.3199999</v>
      </c>
      <c r="G86" s="75">
        <f>G87+G122+G128+G131</f>
        <v>1330383941.1299999</v>
      </c>
      <c r="H86" s="11">
        <v>973781383.46000004</v>
      </c>
      <c r="I86" s="11">
        <v>878210673.10000002</v>
      </c>
      <c r="J86" s="11">
        <v>925164436.21000004</v>
      </c>
    </row>
    <row r="87" spans="1:10" ht="40.5" customHeight="1" x14ac:dyDescent="0.2">
      <c r="A87" s="14" t="s">
        <v>22</v>
      </c>
      <c r="B87" s="14" t="s">
        <v>166</v>
      </c>
      <c r="C87" s="15" t="s">
        <v>167</v>
      </c>
      <c r="D87" s="13" t="s">
        <v>0</v>
      </c>
      <c r="E87" s="57">
        <v>1323358467.02</v>
      </c>
      <c r="F87" s="50">
        <v>1025040481.79</v>
      </c>
      <c r="G87" s="76">
        <f>G88+G92+G108+G115</f>
        <v>1329331867.02</v>
      </c>
      <c r="H87" s="11">
        <v>973781383.46000004</v>
      </c>
      <c r="I87" s="11">
        <v>878210673.10000002</v>
      </c>
      <c r="J87" s="11">
        <v>925164436.21000004</v>
      </c>
    </row>
    <row r="88" spans="1:10" ht="27.4" customHeight="1" x14ac:dyDescent="0.2">
      <c r="A88" s="14" t="s">
        <v>22</v>
      </c>
      <c r="B88" s="14" t="s">
        <v>168</v>
      </c>
      <c r="C88" s="15" t="s">
        <v>169</v>
      </c>
      <c r="D88" s="13" t="s">
        <v>0</v>
      </c>
      <c r="E88" s="58">
        <v>155623419.84</v>
      </c>
      <c r="F88" s="44">
        <v>130743069.84</v>
      </c>
      <c r="G88" s="74">
        <f>G89+G90+G91</f>
        <v>161596819.84</v>
      </c>
      <c r="H88" s="11">
        <v>201895500</v>
      </c>
      <c r="I88" s="11">
        <v>107191500</v>
      </c>
      <c r="J88" s="11">
        <v>156342300</v>
      </c>
    </row>
    <row r="89" spans="1:10" ht="53.45" customHeight="1" x14ac:dyDescent="0.2">
      <c r="A89" s="10" t="s">
        <v>170</v>
      </c>
      <c r="B89" s="10" t="s">
        <v>171</v>
      </c>
      <c r="C89" s="19" t="s">
        <v>172</v>
      </c>
      <c r="D89" s="7" t="s">
        <v>173</v>
      </c>
      <c r="E89" s="56">
        <v>137712700</v>
      </c>
      <c r="F89" s="20">
        <v>114760583.3</v>
      </c>
      <c r="G89" s="72">
        <v>137712700</v>
      </c>
      <c r="H89" s="12">
        <v>201895500</v>
      </c>
      <c r="I89" s="12">
        <v>107191500</v>
      </c>
      <c r="J89" s="12">
        <v>156342300</v>
      </c>
    </row>
    <row r="90" spans="1:10" ht="53.45" customHeight="1" x14ac:dyDescent="0.2">
      <c r="A90" s="10" t="s">
        <v>170</v>
      </c>
      <c r="B90" s="23" t="s">
        <v>227</v>
      </c>
      <c r="C90" s="24" t="s">
        <v>224</v>
      </c>
      <c r="D90" s="7" t="s">
        <v>173</v>
      </c>
      <c r="E90" s="56">
        <v>11569400</v>
      </c>
      <c r="F90" s="20">
        <v>9641166.6999999993</v>
      </c>
      <c r="G90" s="72">
        <v>11569400</v>
      </c>
      <c r="H90" s="7">
        <v>0</v>
      </c>
      <c r="I90" s="7">
        <v>0</v>
      </c>
      <c r="J90" s="7">
        <v>0</v>
      </c>
    </row>
    <row r="91" spans="1:10" ht="53.45" customHeight="1" x14ac:dyDescent="0.2">
      <c r="A91" s="10" t="s">
        <v>170</v>
      </c>
      <c r="B91" s="23" t="s">
        <v>226</v>
      </c>
      <c r="C91" s="24" t="s">
        <v>225</v>
      </c>
      <c r="D91" s="7" t="s">
        <v>173</v>
      </c>
      <c r="E91" s="56">
        <v>6341319.8399999999</v>
      </c>
      <c r="F91" s="20">
        <v>6341319.8399999999</v>
      </c>
      <c r="G91" s="72">
        <v>12314719.84</v>
      </c>
      <c r="H91" s="7">
        <v>0</v>
      </c>
      <c r="I91" s="7">
        <v>0</v>
      </c>
      <c r="J91" s="7">
        <v>0</v>
      </c>
    </row>
    <row r="92" spans="1:10" ht="40.5" customHeight="1" x14ac:dyDescent="0.2">
      <c r="A92" s="14" t="s">
        <v>22</v>
      </c>
      <c r="B92" s="14" t="s">
        <v>174</v>
      </c>
      <c r="C92" s="15" t="s">
        <v>175</v>
      </c>
      <c r="D92" s="13" t="s">
        <v>0</v>
      </c>
      <c r="E92" s="58">
        <v>496272742.81999999</v>
      </c>
      <c r="F92" s="44">
        <v>399313536.37</v>
      </c>
      <c r="G92" s="74">
        <v>496272742.81999999</v>
      </c>
      <c r="H92" s="11">
        <v>231728388.28999999</v>
      </c>
      <c r="I92" s="11">
        <v>234656396.93000001</v>
      </c>
      <c r="J92" s="11">
        <v>232469160.03999999</v>
      </c>
    </row>
    <row r="93" spans="1:10" ht="133.35" customHeight="1" x14ac:dyDescent="0.2">
      <c r="A93" s="10" t="s">
        <v>80</v>
      </c>
      <c r="B93" s="10" t="s">
        <v>176</v>
      </c>
      <c r="C93" s="19" t="s">
        <v>177</v>
      </c>
      <c r="D93" s="7" t="s">
        <v>83</v>
      </c>
      <c r="E93" s="56">
        <v>153148007.34</v>
      </c>
      <c r="F93" s="20">
        <v>147578056.16999999</v>
      </c>
      <c r="G93" s="72">
        <v>153148007.34</v>
      </c>
      <c r="H93" s="12">
        <v>0</v>
      </c>
      <c r="I93" s="12">
        <v>0</v>
      </c>
      <c r="J93" s="12">
        <v>0</v>
      </c>
    </row>
    <row r="94" spans="1:10" ht="93.4" customHeight="1" x14ac:dyDescent="0.2">
      <c r="A94" s="10" t="s">
        <v>80</v>
      </c>
      <c r="B94" s="10" t="s">
        <v>178</v>
      </c>
      <c r="C94" s="19" t="s">
        <v>179</v>
      </c>
      <c r="D94" s="7" t="s">
        <v>83</v>
      </c>
      <c r="E94" s="56">
        <v>586824.41</v>
      </c>
      <c r="F94" s="20">
        <v>586824.41</v>
      </c>
      <c r="G94" s="72">
        <v>586824.41</v>
      </c>
      <c r="H94" s="12">
        <v>0</v>
      </c>
      <c r="I94" s="12">
        <v>0</v>
      </c>
      <c r="J94" s="12">
        <v>0</v>
      </c>
    </row>
    <row r="95" spans="1:10" ht="67.349999999999994" customHeight="1" x14ac:dyDescent="0.2">
      <c r="A95" s="10" t="s">
        <v>180</v>
      </c>
      <c r="B95" s="10" t="s">
        <v>181</v>
      </c>
      <c r="C95" s="19" t="s">
        <v>182</v>
      </c>
      <c r="D95" s="7" t="s">
        <v>183</v>
      </c>
      <c r="E95" s="56">
        <v>10451400</v>
      </c>
      <c r="F95" s="20">
        <v>7719999.9900000002</v>
      </c>
      <c r="G95" s="72">
        <v>10451400</v>
      </c>
      <c r="H95" s="7">
        <v>0</v>
      </c>
      <c r="I95" s="7">
        <v>0</v>
      </c>
      <c r="J95" s="7">
        <v>0</v>
      </c>
    </row>
    <row r="96" spans="1:10" ht="67.349999999999994" customHeight="1" x14ac:dyDescent="0.2">
      <c r="A96" s="33" t="s">
        <v>180</v>
      </c>
      <c r="B96" s="34" t="s">
        <v>284</v>
      </c>
      <c r="C96" s="35" t="s">
        <v>285</v>
      </c>
      <c r="D96" s="7" t="s">
        <v>183</v>
      </c>
      <c r="E96" s="59">
        <v>1450132</v>
      </c>
      <c r="F96" s="51">
        <v>1450132</v>
      </c>
      <c r="G96" s="73">
        <v>1450132</v>
      </c>
      <c r="H96" s="7">
        <v>0</v>
      </c>
      <c r="I96" s="7">
        <v>0</v>
      </c>
      <c r="J96" s="7">
        <v>0</v>
      </c>
    </row>
    <row r="97" spans="1:10" ht="67.349999999999994" customHeight="1" x14ac:dyDescent="0.2">
      <c r="A97" s="33" t="s">
        <v>184</v>
      </c>
      <c r="B97" s="34" t="s">
        <v>283</v>
      </c>
      <c r="C97" s="19" t="s">
        <v>282</v>
      </c>
      <c r="D97" s="7" t="s">
        <v>187</v>
      </c>
      <c r="E97" s="56">
        <v>8000000</v>
      </c>
      <c r="F97" s="20">
        <v>8000000</v>
      </c>
      <c r="G97" s="72">
        <v>8000000</v>
      </c>
      <c r="H97" s="7">
        <v>0</v>
      </c>
      <c r="I97" s="7">
        <v>0</v>
      </c>
      <c r="J97" s="7">
        <v>0</v>
      </c>
    </row>
    <row r="98" spans="1:10" ht="67.349999999999994" customHeight="1" x14ac:dyDescent="0.2">
      <c r="A98" s="10">
        <v>956</v>
      </c>
      <c r="B98" s="23" t="s">
        <v>229</v>
      </c>
      <c r="C98" s="24" t="s">
        <v>286</v>
      </c>
      <c r="D98" s="7" t="s">
        <v>187</v>
      </c>
      <c r="E98" s="56">
        <v>687815.15</v>
      </c>
      <c r="F98" s="20">
        <v>687815.15</v>
      </c>
      <c r="G98" s="72">
        <v>687815.15</v>
      </c>
      <c r="H98" s="7">
        <v>0</v>
      </c>
      <c r="I98" s="7">
        <v>0</v>
      </c>
      <c r="J98" s="7">
        <v>0</v>
      </c>
    </row>
    <row r="99" spans="1:10" ht="67.349999999999994" customHeight="1" x14ac:dyDescent="0.2">
      <c r="A99" s="10">
        <v>923</v>
      </c>
      <c r="B99" s="23" t="s">
        <v>228</v>
      </c>
      <c r="C99" s="24" t="s">
        <v>287</v>
      </c>
      <c r="D99" s="7" t="s">
        <v>83</v>
      </c>
      <c r="E99" s="56">
        <v>931209.77</v>
      </c>
      <c r="F99" s="20">
        <v>931209.77</v>
      </c>
      <c r="G99" s="72">
        <v>931209.77</v>
      </c>
      <c r="H99" s="7">
        <v>0</v>
      </c>
      <c r="I99" s="7">
        <v>0</v>
      </c>
      <c r="J99" s="7">
        <v>0</v>
      </c>
    </row>
    <row r="100" spans="1:10" ht="40.5" customHeight="1" x14ac:dyDescent="0.2">
      <c r="A100" s="10" t="s">
        <v>80</v>
      </c>
      <c r="B100" s="10" t="s">
        <v>250</v>
      </c>
      <c r="C100" s="19" t="s">
        <v>251</v>
      </c>
      <c r="D100" s="7" t="s">
        <v>83</v>
      </c>
      <c r="E100" s="60">
        <v>0</v>
      </c>
      <c r="F100" s="7">
        <v>0</v>
      </c>
      <c r="G100" s="71">
        <v>0</v>
      </c>
      <c r="H100" s="12">
        <v>420552</v>
      </c>
      <c r="I100" s="12">
        <v>3320460</v>
      </c>
      <c r="J100" s="12">
        <v>0</v>
      </c>
    </row>
    <row r="101" spans="1:10" ht="80.45" customHeight="1" x14ac:dyDescent="0.2">
      <c r="A101" s="10" t="s">
        <v>184</v>
      </c>
      <c r="B101" s="10" t="s">
        <v>185</v>
      </c>
      <c r="C101" s="19" t="s">
        <v>186</v>
      </c>
      <c r="D101" s="7" t="s">
        <v>187</v>
      </c>
      <c r="E101" s="56">
        <v>20947083.329999998</v>
      </c>
      <c r="F101" s="20">
        <v>20847266.899999999</v>
      </c>
      <c r="G101" s="72">
        <v>20947083.329999998</v>
      </c>
      <c r="H101" s="7">
        <v>0</v>
      </c>
      <c r="I101" s="7">
        <v>0</v>
      </c>
      <c r="J101" s="7">
        <v>0</v>
      </c>
    </row>
    <row r="102" spans="1:10" ht="80.45" customHeight="1" x14ac:dyDescent="0.2">
      <c r="A102" s="10" t="s">
        <v>184</v>
      </c>
      <c r="B102" s="23" t="s">
        <v>231</v>
      </c>
      <c r="C102" s="24" t="s">
        <v>230</v>
      </c>
      <c r="D102" s="7" t="s">
        <v>187</v>
      </c>
      <c r="E102" s="56">
        <v>410574.54</v>
      </c>
      <c r="F102" s="20">
        <v>410574.54</v>
      </c>
      <c r="G102" s="72">
        <v>410574.54</v>
      </c>
      <c r="H102" s="7">
        <v>0</v>
      </c>
      <c r="I102" s="7">
        <v>0</v>
      </c>
      <c r="J102" s="7">
        <v>0</v>
      </c>
    </row>
    <row r="103" spans="1:10" ht="40.5" customHeight="1" x14ac:dyDescent="0.2">
      <c r="A103" s="10" t="s">
        <v>180</v>
      </c>
      <c r="B103" s="10" t="s">
        <v>188</v>
      </c>
      <c r="C103" s="19" t="s">
        <v>189</v>
      </c>
      <c r="D103" s="7" t="s">
        <v>183</v>
      </c>
      <c r="E103" s="61">
        <v>25388750</v>
      </c>
      <c r="F103" s="52">
        <v>25388750</v>
      </c>
      <c r="G103" s="77">
        <v>25388750</v>
      </c>
      <c r="H103" s="6">
        <v>0</v>
      </c>
      <c r="I103" s="6">
        <v>0</v>
      </c>
      <c r="J103" s="6">
        <v>0</v>
      </c>
    </row>
    <row r="104" spans="1:10" ht="40.5" customHeight="1" x14ac:dyDescent="0.2">
      <c r="A104" s="10" t="s">
        <v>80</v>
      </c>
      <c r="B104" s="10" t="s">
        <v>190</v>
      </c>
      <c r="C104" s="19" t="s">
        <v>191</v>
      </c>
      <c r="D104" s="7" t="s">
        <v>83</v>
      </c>
      <c r="E104" s="59">
        <v>35440609.890000001</v>
      </c>
      <c r="F104" s="51">
        <v>22070363.16</v>
      </c>
      <c r="G104" s="73">
        <v>35440609.890000001</v>
      </c>
      <c r="H104" s="12">
        <v>19026613.289999999</v>
      </c>
      <c r="I104" s="12">
        <v>18943873.93</v>
      </c>
      <c r="J104" s="12">
        <v>20077097.039999999</v>
      </c>
    </row>
    <row r="105" spans="1:10" ht="80.45" customHeight="1" x14ac:dyDescent="0.2">
      <c r="A105" s="10" t="s">
        <v>184</v>
      </c>
      <c r="B105" s="10" t="s">
        <v>190</v>
      </c>
      <c r="C105" s="19" t="s">
        <v>191</v>
      </c>
      <c r="D105" s="7" t="s">
        <v>187</v>
      </c>
      <c r="E105" s="59">
        <v>75295905.390000001</v>
      </c>
      <c r="F105" s="51">
        <v>51250301.490000002</v>
      </c>
      <c r="G105" s="73">
        <v>75295905.390000001</v>
      </c>
      <c r="H105" s="12">
        <v>50797800</v>
      </c>
      <c r="I105" s="12">
        <v>50797800</v>
      </c>
      <c r="J105" s="12">
        <v>50797800</v>
      </c>
    </row>
    <row r="106" spans="1:10" ht="40.5" customHeight="1" x14ac:dyDescent="0.2">
      <c r="A106" s="10" t="s">
        <v>180</v>
      </c>
      <c r="B106" s="10" t="s">
        <v>190</v>
      </c>
      <c r="C106" s="19" t="s">
        <v>191</v>
      </c>
      <c r="D106" s="7" t="s">
        <v>183</v>
      </c>
      <c r="E106" s="81">
        <v>14444888</v>
      </c>
      <c r="F106" s="51">
        <v>14312076.640000001</v>
      </c>
      <c r="G106" s="81">
        <v>14444888</v>
      </c>
      <c r="H106" s="7">
        <v>0</v>
      </c>
      <c r="I106" s="7">
        <v>0</v>
      </c>
      <c r="J106" s="7">
        <v>0</v>
      </c>
    </row>
    <row r="107" spans="1:10" ht="53.45" customHeight="1" x14ac:dyDescent="0.2">
      <c r="A107" s="10" t="s">
        <v>170</v>
      </c>
      <c r="B107" s="10" t="s">
        <v>190</v>
      </c>
      <c r="C107" s="19" t="s">
        <v>191</v>
      </c>
      <c r="D107" s="7" t="s">
        <v>173</v>
      </c>
      <c r="E107" s="81">
        <v>149089543</v>
      </c>
      <c r="F107" s="51">
        <v>98080166.150000006</v>
      </c>
      <c r="G107" s="81">
        <v>149089543</v>
      </c>
      <c r="H107" s="12">
        <v>161483423</v>
      </c>
      <c r="I107" s="12">
        <v>161594263</v>
      </c>
      <c r="J107" s="12">
        <v>161594263</v>
      </c>
    </row>
    <row r="108" spans="1:10" ht="27.4" customHeight="1" x14ac:dyDescent="0.2">
      <c r="A108" s="14" t="s">
        <v>22</v>
      </c>
      <c r="B108" s="14" t="s">
        <v>192</v>
      </c>
      <c r="C108" s="15" t="s">
        <v>193</v>
      </c>
      <c r="D108" s="13" t="s">
        <v>0</v>
      </c>
      <c r="E108" s="36">
        <v>615028562.15999997</v>
      </c>
      <c r="F108" s="44">
        <v>454599709.56999999</v>
      </c>
      <c r="G108" s="36">
        <v>615028562.15999997</v>
      </c>
      <c r="H108" s="11">
        <v>536003869.17000002</v>
      </c>
      <c r="I108" s="11">
        <v>536362776.17000002</v>
      </c>
      <c r="J108" s="11">
        <v>536352976.17000002</v>
      </c>
    </row>
    <row r="109" spans="1:10" ht="40.5" customHeight="1" x14ac:dyDescent="0.2">
      <c r="A109" s="10" t="s">
        <v>80</v>
      </c>
      <c r="B109" s="10" t="s">
        <v>194</v>
      </c>
      <c r="C109" s="19" t="s">
        <v>195</v>
      </c>
      <c r="D109" s="7" t="s">
        <v>83</v>
      </c>
      <c r="E109" s="82">
        <v>32846557.16</v>
      </c>
      <c r="F109" s="51">
        <v>27221972.489999998</v>
      </c>
      <c r="G109" s="82">
        <v>32846557.16</v>
      </c>
      <c r="H109" s="12">
        <v>24718946.170000002</v>
      </c>
      <c r="I109" s="12">
        <v>25033501.170000002</v>
      </c>
      <c r="J109" s="12">
        <v>24979916.170000002</v>
      </c>
    </row>
    <row r="110" spans="1:10" ht="53.45" customHeight="1" x14ac:dyDescent="0.2">
      <c r="A110" s="10" t="s">
        <v>170</v>
      </c>
      <c r="B110" s="10" t="s">
        <v>194</v>
      </c>
      <c r="C110" s="19" t="s">
        <v>195</v>
      </c>
      <c r="D110" s="7" t="s">
        <v>173</v>
      </c>
      <c r="E110" s="82">
        <v>9876000</v>
      </c>
      <c r="F110" s="51">
        <v>7701088</v>
      </c>
      <c r="G110" s="82">
        <v>9876000</v>
      </c>
      <c r="H110" s="12">
        <v>10172300</v>
      </c>
      <c r="I110" s="12">
        <v>10156700</v>
      </c>
      <c r="J110" s="12">
        <v>10146900</v>
      </c>
    </row>
    <row r="111" spans="1:10" ht="80.45" customHeight="1" x14ac:dyDescent="0.2">
      <c r="A111" s="10" t="s">
        <v>180</v>
      </c>
      <c r="B111" s="10" t="s">
        <v>196</v>
      </c>
      <c r="C111" s="19" t="s">
        <v>197</v>
      </c>
      <c r="D111" s="7" t="s">
        <v>183</v>
      </c>
      <c r="E111" s="56">
        <v>3500000</v>
      </c>
      <c r="F111" s="20">
        <v>2206049.08</v>
      </c>
      <c r="G111" s="72">
        <v>3500000</v>
      </c>
      <c r="H111" s="12">
        <v>5555800</v>
      </c>
      <c r="I111" s="12">
        <v>5555800</v>
      </c>
      <c r="J111" s="12">
        <v>5555800</v>
      </c>
    </row>
    <row r="112" spans="1:10" ht="67.349999999999994" customHeight="1" x14ac:dyDescent="0.2">
      <c r="A112" s="10" t="s">
        <v>80</v>
      </c>
      <c r="B112" s="10" t="s">
        <v>198</v>
      </c>
      <c r="C112" s="19" t="s">
        <v>199</v>
      </c>
      <c r="D112" s="7" t="s">
        <v>83</v>
      </c>
      <c r="E112" s="60">
        <v>0</v>
      </c>
      <c r="F112" s="7">
        <v>0</v>
      </c>
      <c r="G112" s="71">
        <v>0</v>
      </c>
      <c r="H112" s="12">
        <v>4058304</v>
      </c>
      <c r="I112" s="12">
        <v>3750985</v>
      </c>
      <c r="J112" s="12">
        <v>3804570</v>
      </c>
    </row>
    <row r="113" spans="1:10" ht="67.349999999999994" customHeight="1" x14ac:dyDescent="0.2">
      <c r="A113" s="10" t="s">
        <v>80</v>
      </c>
      <c r="B113" s="10" t="s">
        <v>200</v>
      </c>
      <c r="C113" s="19" t="s">
        <v>201</v>
      </c>
      <c r="D113" s="7" t="s">
        <v>83</v>
      </c>
      <c r="E113" s="56">
        <v>39605</v>
      </c>
      <c r="F113" s="20">
        <v>0</v>
      </c>
      <c r="G113" s="72">
        <v>39605</v>
      </c>
      <c r="H113" s="12">
        <v>68519</v>
      </c>
      <c r="I113" s="12">
        <v>435790</v>
      </c>
      <c r="J113" s="12">
        <v>435790</v>
      </c>
    </row>
    <row r="114" spans="1:10" ht="40.5" customHeight="1" x14ac:dyDescent="0.2">
      <c r="A114" s="10" t="s">
        <v>180</v>
      </c>
      <c r="B114" s="10" t="s">
        <v>202</v>
      </c>
      <c r="C114" s="19" t="s">
        <v>203</v>
      </c>
      <c r="D114" s="7" t="s">
        <v>183</v>
      </c>
      <c r="E114" s="56">
        <v>568766400</v>
      </c>
      <c r="F114" s="20">
        <v>417470600</v>
      </c>
      <c r="G114" s="72">
        <v>568766400</v>
      </c>
      <c r="H114" s="12">
        <v>491430000</v>
      </c>
      <c r="I114" s="12">
        <v>491430000</v>
      </c>
      <c r="J114" s="12">
        <v>491430000</v>
      </c>
    </row>
    <row r="115" spans="1:10" ht="14.45" customHeight="1" x14ac:dyDescent="0.2">
      <c r="A115" s="14" t="s">
        <v>22</v>
      </c>
      <c r="B115" s="14" t="s">
        <v>204</v>
      </c>
      <c r="C115" s="15" t="s">
        <v>205</v>
      </c>
      <c r="D115" s="13" t="s">
        <v>0</v>
      </c>
      <c r="E115" s="58">
        <v>56433742.200000003</v>
      </c>
      <c r="F115" s="44">
        <v>40384166.009999998</v>
      </c>
      <c r="G115" s="74">
        <v>56433742.200000003</v>
      </c>
      <c r="H115" s="11">
        <v>4153626</v>
      </c>
      <c r="I115" s="11">
        <v>0</v>
      </c>
      <c r="J115" s="11">
        <v>0</v>
      </c>
    </row>
    <row r="116" spans="1:10" ht="67.349999999999994" customHeight="1" x14ac:dyDescent="0.2">
      <c r="A116" s="10" t="s">
        <v>170</v>
      </c>
      <c r="B116" s="10" t="s">
        <v>206</v>
      </c>
      <c r="C116" s="19" t="s">
        <v>207</v>
      </c>
      <c r="D116" s="7" t="s">
        <v>173</v>
      </c>
      <c r="E116" s="56">
        <v>2925000</v>
      </c>
      <c r="F116" s="20">
        <v>2211489.41</v>
      </c>
      <c r="G116" s="72">
        <v>2925000</v>
      </c>
      <c r="H116" s="12">
        <v>4153626</v>
      </c>
      <c r="I116" s="12">
        <v>0</v>
      </c>
      <c r="J116" s="12">
        <v>0</v>
      </c>
    </row>
    <row r="117" spans="1:10" ht="67.349999999999994" customHeight="1" x14ac:dyDescent="0.2">
      <c r="A117" s="10" t="s">
        <v>180</v>
      </c>
      <c r="B117" s="34" t="s">
        <v>281</v>
      </c>
      <c r="C117" s="35" t="s">
        <v>280</v>
      </c>
      <c r="D117" s="7" t="s">
        <v>183</v>
      </c>
      <c r="E117" s="56">
        <v>664400</v>
      </c>
      <c r="F117" s="20">
        <v>166005</v>
      </c>
      <c r="G117" s="72">
        <v>664400</v>
      </c>
      <c r="H117" s="7">
        <v>0</v>
      </c>
      <c r="I117" s="7">
        <v>0</v>
      </c>
      <c r="J117" s="7">
        <v>0</v>
      </c>
    </row>
    <row r="118" spans="1:10" ht="93.4" customHeight="1" x14ac:dyDescent="0.2">
      <c r="A118" s="10" t="s">
        <v>180</v>
      </c>
      <c r="B118" s="10" t="s">
        <v>252</v>
      </c>
      <c r="C118" s="19" t="s">
        <v>253</v>
      </c>
      <c r="D118" s="7" t="s">
        <v>183</v>
      </c>
      <c r="E118" s="56">
        <v>5838819</v>
      </c>
      <c r="F118" s="20">
        <v>5179372.4000000004</v>
      </c>
      <c r="G118" s="72">
        <v>5838819</v>
      </c>
      <c r="H118" s="7">
        <v>0</v>
      </c>
      <c r="I118" s="7">
        <v>0</v>
      </c>
      <c r="J118" s="7">
        <v>0</v>
      </c>
    </row>
    <row r="119" spans="1:10" ht="80.45" customHeight="1" x14ac:dyDescent="0.2">
      <c r="A119" s="10" t="s">
        <v>180</v>
      </c>
      <c r="B119" s="10" t="s">
        <v>208</v>
      </c>
      <c r="C119" s="19" t="s">
        <v>209</v>
      </c>
      <c r="D119" s="7" t="s">
        <v>183</v>
      </c>
      <c r="E119" s="56">
        <v>39634700</v>
      </c>
      <c r="F119" s="20">
        <v>25792800</v>
      </c>
      <c r="G119" s="72">
        <v>39634700</v>
      </c>
      <c r="H119" s="7">
        <v>0</v>
      </c>
      <c r="I119" s="7">
        <v>0</v>
      </c>
      <c r="J119" s="7">
        <v>0</v>
      </c>
    </row>
    <row r="120" spans="1:10" ht="51" x14ac:dyDescent="0.2">
      <c r="A120" s="33" t="s">
        <v>80</v>
      </c>
      <c r="B120" s="23" t="s">
        <v>233</v>
      </c>
      <c r="C120" s="24" t="s">
        <v>232</v>
      </c>
      <c r="D120" s="7" t="s">
        <v>279</v>
      </c>
      <c r="E120" s="59">
        <v>4703823.2</v>
      </c>
      <c r="F120" s="51">
        <v>4367499.2</v>
      </c>
      <c r="G120" s="73">
        <v>4703823.2</v>
      </c>
      <c r="H120" s="7">
        <v>0</v>
      </c>
      <c r="I120" s="7">
        <v>0</v>
      </c>
      <c r="J120" s="7">
        <v>0</v>
      </c>
    </row>
    <row r="121" spans="1:10" ht="76.5" x14ac:dyDescent="0.2">
      <c r="A121" s="33" t="s">
        <v>184</v>
      </c>
      <c r="B121" s="23" t="s">
        <v>233</v>
      </c>
      <c r="C121" s="24" t="s">
        <v>232</v>
      </c>
      <c r="D121" s="7" t="s">
        <v>187</v>
      </c>
      <c r="E121" s="59">
        <v>2667000</v>
      </c>
      <c r="F121" s="51">
        <v>2667000</v>
      </c>
      <c r="G121" s="73">
        <v>2667000</v>
      </c>
      <c r="H121" s="7">
        <v>0</v>
      </c>
      <c r="I121" s="7">
        <v>0</v>
      </c>
      <c r="J121" s="7">
        <v>0</v>
      </c>
    </row>
    <row r="122" spans="1:10" x14ac:dyDescent="0.2">
      <c r="A122" s="14" t="s">
        <v>22</v>
      </c>
      <c r="B122" s="41" t="s">
        <v>240</v>
      </c>
      <c r="C122" s="42" t="s">
        <v>234</v>
      </c>
      <c r="D122" s="7"/>
      <c r="E122" s="57">
        <v>7519100</v>
      </c>
      <c r="F122" s="43">
        <v>7529100</v>
      </c>
      <c r="G122" s="76">
        <v>7529100</v>
      </c>
      <c r="H122" s="13">
        <v>0</v>
      </c>
      <c r="I122" s="13">
        <v>0</v>
      </c>
      <c r="J122" s="13">
        <v>0</v>
      </c>
    </row>
    <row r="123" spans="1:10" ht="25.5" x14ac:dyDescent="0.2">
      <c r="A123" s="10"/>
      <c r="B123" s="39" t="s">
        <v>237</v>
      </c>
      <c r="C123" s="40" t="s">
        <v>235</v>
      </c>
      <c r="D123" s="7"/>
      <c r="E123" s="58">
        <v>7519100</v>
      </c>
      <c r="F123" s="36">
        <v>7529100</v>
      </c>
      <c r="G123" s="74">
        <v>7529100</v>
      </c>
      <c r="H123" s="13">
        <v>0</v>
      </c>
      <c r="I123" s="13">
        <v>0</v>
      </c>
      <c r="J123" s="13">
        <v>0</v>
      </c>
    </row>
    <row r="124" spans="1:10" ht="51" x14ac:dyDescent="0.2">
      <c r="A124" s="10">
        <v>923</v>
      </c>
      <c r="B124" s="23" t="s">
        <v>238</v>
      </c>
      <c r="C124" s="24" t="s">
        <v>236</v>
      </c>
      <c r="D124" s="7" t="s">
        <v>83</v>
      </c>
      <c r="E124" s="56">
        <v>142100</v>
      </c>
      <c r="F124" s="6">
        <v>142100</v>
      </c>
      <c r="G124" s="72">
        <v>142100</v>
      </c>
      <c r="H124" s="7">
        <v>0</v>
      </c>
      <c r="I124" s="7">
        <v>0</v>
      </c>
      <c r="J124" s="7">
        <v>0</v>
      </c>
    </row>
    <row r="125" spans="1:10" ht="38.25" x14ac:dyDescent="0.2">
      <c r="A125" s="10">
        <v>923</v>
      </c>
      <c r="B125" s="23" t="s">
        <v>239</v>
      </c>
      <c r="C125" s="24" t="s">
        <v>235</v>
      </c>
      <c r="D125" s="7" t="s">
        <v>83</v>
      </c>
      <c r="E125" s="56">
        <v>7377000</v>
      </c>
      <c r="F125" s="6">
        <v>7387000</v>
      </c>
      <c r="G125" s="72">
        <v>7387000</v>
      </c>
      <c r="H125" s="7">
        <v>0</v>
      </c>
      <c r="I125" s="7">
        <v>0</v>
      </c>
      <c r="J125" s="7">
        <v>0</v>
      </c>
    </row>
    <row r="126" spans="1:10" ht="114.75" x14ac:dyDescent="0.2">
      <c r="A126" s="25" t="s">
        <v>170</v>
      </c>
      <c r="B126" s="26" t="s">
        <v>267</v>
      </c>
      <c r="C126" s="27" t="s">
        <v>265</v>
      </c>
      <c r="D126" s="7"/>
      <c r="E126" s="62">
        <v>0</v>
      </c>
      <c r="F126" s="44">
        <v>-261729.58</v>
      </c>
      <c r="G126" s="78">
        <v>0</v>
      </c>
      <c r="H126" s="6">
        <v>0</v>
      </c>
      <c r="I126" s="6">
        <v>0</v>
      </c>
      <c r="J126" s="6">
        <v>0</v>
      </c>
    </row>
    <row r="127" spans="1:10" ht="102" x14ac:dyDescent="0.2">
      <c r="A127" s="45" t="s">
        <v>170</v>
      </c>
      <c r="B127" s="46" t="s">
        <v>268</v>
      </c>
      <c r="C127" s="47" t="s">
        <v>266</v>
      </c>
      <c r="D127" s="7" t="s">
        <v>173</v>
      </c>
      <c r="E127" s="63">
        <v>0</v>
      </c>
      <c r="F127" s="48">
        <v>-261729.58</v>
      </c>
      <c r="G127" s="79">
        <v>0</v>
      </c>
      <c r="H127" s="6">
        <v>0</v>
      </c>
      <c r="I127" s="6">
        <v>0</v>
      </c>
      <c r="J127" s="6">
        <v>0</v>
      </c>
    </row>
    <row r="128" spans="1:10" ht="76.5" x14ac:dyDescent="0.2">
      <c r="A128" s="25" t="s">
        <v>22</v>
      </c>
      <c r="B128" s="26" t="s">
        <v>244</v>
      </c>
      <c r="C128" s="27" t="s">
        <v>241</v>
      </c>
      <c r="D128" s="7"/>
      <c r="E128" s="57">
        <v>516905.84</v>
      </c>
      <c r="F128" s="50">
        <v>516905.84</v>
      </c>
      <c r="G128" s="76">
        <v>516905.84</v>
      </c>
      <c r="H128" s="7">
        <v>0</v>
      </c>
      <c r="I128" s="7">
        <v>0</v>
      </c>
      <c r="J128" s="7">
        <v>0</v>
      </c>
    </row>
    <row r="129" spans="1:10" ht="89.25" x14ac:dyDescent="0.2">
      <c r="A129" s="45" t="s">
        <v>180</v>
      </c>
      <c r="B129" s="46" t="s">
        <v>245</v>
      </c>
      <c r="C129" s="47" t="s">
        <v>242</v>
      </c>
      <c r="D129" s="7"/>
      <c r="E129" s="58">
        <v>516905.84</v>
      </c>
      <c r="F129" s="44">
        <v>516905.84</v>
      </c>
      <c r="G129" s="74">
        <v>516905.84</v>
      </c>
      <c r="H129" s="7">
        <v>0</v>
      </c>
      <c r="I129" s="7">
        <v>0</v>
      </c>
      <c r="J129" s="7">
        <v>0</v>
      </c>
    </row>
    <row r="130" spans="1:10" ht="89.25" x14ac:dyDescent="0.2">
      <c r="A130" s="33" t="s">
        <v>180</v>
      </c>
      <c r="B130" s="34" t="s">
        <v>246</v>
      </c>
      <c r="C130" s="35" t="s">
        <v>243</v>
      </c>
      <c r="D130" s="7" t="s">
        <v>183</v>
      </c>
      <c r="E130" s="56">
        <v>516905.84</v>
      </c>
      <c r="F130" s="20">
        <v>516905.84</v>
      </c>
      <c r="G130" s="72">
        <v>516905.84</v>
      </c>
      <c r="H130" s="7">
        <v>0</v>
      </c>
      <c r="I130" s="7">
        <v>0</v>
      </c>
      <c r="J130" s="7">
        <v>0</v>
      </c>
    </row>
    <row r="131" spans="1:10" ht="51" x14ac:dyDescent="0.2">
      <c r="A131" s="25" t="s">
        <v>80</v>
      </c>
      <c r="B131" s="26" t="s">
        <v>262</v>
      </c>
      <c r="C131" s="27" t="s">
        <v>259</v>
      </c>
      <c r="D131" s="7"/>
      <c r="E131" s="58">
        <v>-6993931.7300000004</v>
      </c>
      <c r="F131" s="44">
        <v>-6993931.7300000004</v>
      </c>
      <c r="G131" s="74">
        <v>-6993931.7300000004</v>
      </c>
      <c r="H131" s="6">
        <v>0</v>
      </c>
      <c r="I131" s="6">
        <v>0</v>
      </c>
      <c r="J131" s="6">
        <v>0</v>
      </c>
    </row>
    <row r="132" spans="1:10" ht="51" x14ac:dyDescent="0.2">
      <c r="A132" s="45" t="s">
        <v>80</v>
      </c>
      <c r="B132" s="46" t="s">
        <v>263</v>
      </c>
      <c r="C132" s="47" t="s">
        <v>260</v>
      </c>
      <c r="D132" s="7"/>
      <c r="E132" s="56">
        <v>-175113.56</v>
      </c>
      <c r="F132" s="20">
        <v>-175113.56</v>
      </c>
      <c r="G132" s="72">
        <v>-175113.56</v>
      </c>
      <c r="H132" s="6">
        <v>0</v>
      </c>
      <c r="I132" s="6">
        <v>0</v>
      </c>
      <c r="J132" s="6">
        <v>0</v>
      </c>
    </row>
    <row r="133" spans="1:10" ht="51" x14ac:dyDescent="0.2">
      <c r="A133" s="33" t="s">
        <v>80</v>
      </c>
      <c r="B133" s="34" t="s">
        <v>264</v>
      </c>
      <c r="C133" s="35" t="s">
        <v>261</v>
      </c>
      <c r="D133" s="7" t="s">
        <v>83</v>
      </c>
      <c r="E133" s="56">
        <v>-6818818.1699999999</v>
      </c>
      <c r="F133" s="20">
        <v>-6818818.1699999999</v>
      </c>
      <c r="G133" s="72">
        <v>-6818818.1699999999</v>
      </c>
      <c r="H133" s="6">
        <v>0</v>
      </c>
      <c r="I133" s="6">
        <v>0</v>
      </c>
      <c r="J133" s="6">
        <v>0</v>
      </c>
    </row>
    <row r="134" spans="1:10" ht="14.45" customHeight="1" x14ac:dyDescent="0.2">
      <c r="A134" s="19" t="s">
        <v>0</v>
      </c>
      <c r="B134" s="19" t="s">
        <v>0</v>
      </c>
      <c r="C134" s="15" t="s">
        <v>210</v>
      </c>
      <c r="D134" s="19" t="s">
        <v>0</v>
      </c>
      <c r="E134" s="64">
        <f t="shared" ref="E134:J134" si="3">E7+E86</f>
        <v>1688144443.1299999</v>
      </c>
      <c r="F134" s="49">
        <f t="shared" si="3"/>
        <v>1342471284.49</v>
      </c>
      <c r="G134" s="80">
        <f>G7+G86</f>
        <v>1704719319.3399999</v>
      </c>
      <c r="H134" s="49">
        <f t="shared" si="3"/>
        <v>1356919583.46</v>
      </c>
      <c r="I134" s="49">
        <f t="shared" si="3"/>
        <v>1289146173.0999999</v>
      </c>
      <c r="J134" s="49">
        <f t="shared" si="3"/>
        <v>1357490936.21</v>
      </c>
    </row>
  </sheetData>
  <mergeCells count="9">
    <mergeCell ref="A1:J1"/>
    <mergeCell ref="A3:A5"/>
    <mergeCell ref="B3:B5"/>
    <mergeCell ref="C3:C5"/>
    <mergeCell ref="D3:D5"/>
    <mergeCell ref="E3:E5"/>
    <mergeCell ref="F3:F5"/>
    <mergeCell ref="G3:G5"/>
    <mergeCell ref="H3:J4"/>
  </mergeCells>
  <pageMargins left="0.39370078740157483" right="0.39370078740157483" top="0.39370078740157483" bottom="0.39370078740157483" header="0.31496062992125984" footer="0.31496062992125984"/>
  <pageSetup paperSize="9" scale="61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2024-11-02T09:41:32Z</dcterms:modified>
</cp:coreProperties>
</file>